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sl\Desktop\Марафон_сент_2018\Неделя_1\День_4\"/>
    </mc:Choice>
  </mc:AlternateContent>
  <xr:revisionPtr revIDLastSave="0" documentId="13_ncr:1_{684EAB7F-EF0F-4138-A2EF-8D545040A1FB}" xr6:coauthVersionLast="36" xr6:coauthVersionMax="36" xr10:uidLastSave="{00000000-0000-0000-0000-000000000000}"/>
  <bookViews>
    <workbookView xWindow="0" yWindow="2070" windowWidth="20490" windowHeight="7455" activeTab="1" xr2:uid="{00000000-000D-0000-FFFF-FFFF00000000}"/>
  </bookViews>
  <sheets>
    <sheet name="Данные" sheetId="1" r:id="rId1"/>
    <sheet name="График" sheetId="6" r:id="rId2"/>
    <sheet name="Расчеты" sheetId="5" r:id="rId3"/>
  </sheets>
  <definedNames>
    <definedName name="_xlnm._FilterDatabase" localSheetId="0" hidden="1">Данные!$A$1:$E$1</definedName>
    <definedName name="AverageIn">Расчеты!$C$4</definedName>
    <definedName name="AverageOut">Расчеты!$C$3</definedName>
    <definedName name="DevIn">Расчеты!$D$4</definedName>
    <definedName name="DevOut">Расчеты!$D$3</definedName>
    <definedName name="LatestSprint">Расчеты!$C$2</definedName>
    <definedName name="PreGameSize">Расчеты!$C$1</definedName>
    <definedName name="WorkLeft">Расчеты!$C$5</definedName>
  </definedNames>
  <calcPr calcId="162913"/>
</workbook>
</file>

<file path=xl/calcChain.xml><?xml version="1.0" encoding="utf-8"?>
<calcChain xmlns="http://schemas.openxmlformats.org/spreadsheetml/2006/main">
  <c r="C2" i="5" l="1"/>
  <c r="C1" i="5"/>
  <c r="C28" i="5" l="1"/>
  <c r="A27" i="5"/>
  <c r="D28" i="5"/>
  <c r="L28" i="5" s="1"/>
  <c r="C27" i="5"/>
  <c r="D27" i="5"/>
  <c r="L27" i="5" s="1"/>
  <c r="A28" i="5"/>
  <c r="D9" i="5"/>
  <c r="C8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K12" i="5" s="1"/>
  <c r="C11" i="5"/>
  <c r="K11" i="5" s="1"/>
  <c r="C10" i="5"/>
  <c r="K10" i="5" s="1"/>
  <c r="C9" i="5"/>
  <c r="L8" i="5"/>
  <c r="D26" i="5"/>
  <c r="L26" i="5" s="1"/>
  <c r="D25" i="5"/>
  <c r="L25" i="5" s="1"/>
  <c r="D24" i="5"/>
  <c r="L24" i="5" s="1"/>
  <c r="D23" i="5"/>
  <c r="L23" i="5" s="1"/>
  <c r="D22" i="5"/>
  <c r="L22" i="5" s="1"/>
  <c r="D21" i="5"/>
  <c r="L21" i="5" s="1"/>
  <c r="D20" i="5"/>
  <c r="L20" i="5" s="1"/>
  <c r="D19" i="5"/>
  <c r="L19" i="5" s="1"/>
  <c r="D18" i="5"/>
  <c r="L18" i="5" s="1"/>
  <c r="D17" i="5"/>
  <c r="L17" i="5" s="1"/>
  <c r="D16" i="5"/>
  <c r="L16" i="5" s="1"/>
  <c r="D15" i="5"/>
  <c r="L15" i="5" s="1"/>
  <c r="D14" i="5"/>
  <c r="L14" i="5" s="1"/>
  <c r="D13" i="5"/>
  <c r="L13" i="5" s="1"/>
  <c r="D12" i="5"/>
  <c r="L12" i="5" s="1"/>
  <c r="D11" i="5"/>
  <c r="L11" i="5" s="1"/>
  <c r="D10" i="5"/>
  <c r="L10" i="5" s="1"/>
  <c r="A8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K9" i="5" l="1"/>
  <c r="C3" i="5"/>
  <c r="D3" i="5"/>
  <c r="L9" i="5"/>
  <c r="D4" i="5"/>
  <c r="C4" i="5"/>
  <c r="K28" i="5"/>
  <c r="K27" i="5"/>
  <c r="K14" i="5"/>
  <c r="K16" i="5"/>
  <c r="K18" i="5"/>
  <c r="K20" i="5"/>
  <c r="K22" i="5"/>
  <c r="K24" i="5"/>
  <c r="K26" i="5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K8" i="5"/>
  <c r="K13" i="5"/>
  <c r="K15" i="5"/>
  <c r="K17" i="5"/>
  <c r="K19" i="5"/>
  <c r="K21" i="5"/>
  <c r="K23" i="5"/>
  <c r="K25" i="5"/>
  <c r="F8" i="5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C5" i="5"/>
  <c r="G10" i="5" l="1"/>
  <c r="H27" i="5"/>
  <c r="H28" i="5"/>
  <c r="G27" i="5"/>
  <c r="G28" i="5"/>
  <c r="H9" i="5"/>
  <c r="G9" i="5"/>
  <c r="H10" i="5"/>
  <c r="G8" i="5"/>
  <c r="H8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I10" i="5" l="1"/>
  <c r="I28" i="5"/>
  <c r="I27" i="5"/>
  <c r="I9" i="5"/>
  <c r="I23" i="5"/>
  <c r="I19" i="5"/>
  <c r="I15" i="5"/>
  <c r="I11" i="5"/>
  <c r="I21" i="5"/>
  <c r="I25" i="5"/>
  <c r="I17" i="5"/>
  <c r="I13" i="5"/>
  <c r="I26" i="5"/>
  <c r="I22" i="5"/>
  <c r="I18" i="5"/>
  <c r="I14" i="5"/>
  <c r="I8" i="5"/>
  <c r="J8" i="5" s="1"/>
  <c r="I24" i="5"/>
  <c r="J25" i="5" s="1"/>
  <c r="I20" i="5"/>
  <c r="I16" i="5"/>
  <c r="I12" i="5"/>
  <c r="J10" i="5" l="1"/>
  <c r="J11" i="5"/>
  <c r="J27" i="5"/>
  <c r="J28" i="5"/>
  <c r="J21" i="5"/>
  <c r="J23" i="5"/>
  <c r="J24" i="5"/>
  <c r="J19" i="5"/>
  <c r="J15" i="5"/>
  <c r="J12" i="5"/>
  <c r="J16" i="5"/>
  <c r="J9" i="5"/>
  <c r="J22" i="5"/>
  <c r="J26" i="5"/>
  <c r="J14" i="5"/>
  <c r="J13" i="5"/>
  <c r="J17" i="5"/>
  <c r="J18" i="5"/>
  <c r="J20" i="5"/>
</calcChain>
</file>

<file path=xl/sharedStrings.xml><?xml version="1.0" encoding="utf-8"?>
<sst xmlns="http://schemas.openxmlformats.org/spreadsheetml/2006/main" count="108" uniqueCount="106">
  <si>
    <t>Sprint</t>
  </si>
  <si>
    <t>Out(n)</t>
  </si>
  <si>
    <t>In(n)</t>
  </si>
  <si>
    <t>Pre-Game backlog:</t>
  </si>
  <si>
    <t>Work added</t>
  </si>
  <si>
    <t>N</t>
  </si>
  <si>
    <t>Work Left</t>
  </si>
  <si>
    <t>Av. In</t>
  </si>
  <si>
    <t>Av. Out</t>
  </si>
  <si>
    <t>Mean</t>
  </si>
  <si>
    <t>Dev</t>
  </si>
  <si>
    <t>Cumul</t>
  </si>
  <si>
    <t>Prob</t>
  </si>
  <si>
    <t>Задача</t>
  </si>
  <si>
    <t>Комментарий</t>
  </si>
  <si>
    <t>Latest Sprint:</t>
  </si>
  <si>
    <t>Work Completed</t>
  </si>
  <si>
    <t>Введение 1.1</t>
  </si>
  <si>
    <t>Выводы 1.1</t>
  </si>
  <si>
    <t>Выводы по разделу 1</t>
  </si>
  <si>
    <t>Идея 1.1.1</t>
  </si>
  <si>
    <t>Идея 1.1.2</t>
  </si>
  <si>
    <t>Идея 1.1.3</t>
  </si>
  <si>
    <t>Идея 1.2.1</t>
  </si>
  <si>
    <t>Идея 1.2.2</t>
  </si>
  <si>
    <t>Введение 1.2</t>
  </si>
  <si>
    <t>Выводы 1.2</t>
  </si>
  <si>
    <t>Идея 1.2.3</t>
  </si>
  <si>
    <t>Идея 1.3.1</t>
  </si>
  <si>
    <t>Идея 1.3.2</t>
  </si>
  <si>
    <t>Идея 1.3.3</t>
  </si>
  <si>
    <t>Введение 1.3</t>
  </si>
  <si>
    <t>Выводы 1.3</t>
  </si>
  <si>
    <t>Идея 2.1.1</t>
  </si>
  <si>
    <t>Идея 2.1.2</t>
  </si>
  <si>
    <t>Идея 2.1.3</t>
  </si>
  <si>
    <t>Введение 2.1</t>
  </si>
  <si>
    <t>Выводы 2.1</t>
  </si>
  <si>
    <t>Идея 2.2.1</t>
  </si>
  <si>
    <t>Идея 2.2.2</t>
  </si>
  <si>
    <t>Идея 2.2.3</t>
  </si>
  <si>
    <t>Введение 2.2</t>
  </si>
  <si>
    <t>Выводы 2.2</t>
  </si>
  <si>
    <t>Идея 2.3.1</t>
  </si>
  <si>
    <t>Идея 2.3.2</t>
  </si>
  <si>
    <t>Идея 2.3.3</t>
  </si>
  <si>
    <t>Введение 2.3</t>
  </si>
  <si>
    <t>Выводы 2.3</t>
  </si>
  <si>
    <t>Выводы по разделу 2</t>
  </si>
  <si>
    <t>Идея 3.1.1</t>
  </si>
  <si>
    <t>Идея 3.1.2</t>
  </si>
  <si>
    <t>Идея 3.1.3</t>
  </si>
  <si>
    <t>Введение 3.1</t>
  </si>
  <si>
    <t>Выводы 3.1</t>
  </si>
  <si>
    <t>Идея 3.2.2</t>
  </si>
  <si>
    <t>Идея 3.2.1</t>
  </si>
  <si>
    <t>Идея 3.2.3</t>
  </si>
  <si>
    <t>Введение 3.2</t>
  </si>
  <si>
    <t>Выводы 3.2</t>
  </si>
  <si>
    <t>Идея 3.3.1</t>
  </si>
  <si>
    <t>Идея 3.3.2</t>
  </si>
  <si>
    <t>Идея 3.3.3</t>
  </si>
  <si>
    <t>Введение 3.3</t>
  </si>
  <si>
    <t>Выводы 3.3</t>
  </si>
  <si>
    <t>Выводы по разделу 3</t>
  </si>
  <si>
    <t xml:space="preserve">*** Добавленные страницы 1 </t>
  </si>
  <si>
    <t>*** Добавленные страницы 2</t>
  </si>
  <si>
    <t>*** Добавленные страницы 3</t>
  </si>
  <si>
    <t>*** Добавленные страницы 4</t>
  </si>
  <si>
    <t>*** Добавленные страницы 5</t>
  </si>
  <si>
    <t>Введение главное</t>
  </si>
  <si>
    <t>Выводы главные</t>
  </si>
  <si>
    <t>В какой месяц пришла</t>
  </si>
  <si>
    <t>В какой месяц сделали</t>
  </si>
  <si>
    <t>Кол-во страниц</t>
  </si>
  <si>
    <t>*** Добавленные страницы 6</t>
  </si>
  <si>
    <t>*** Добавленные страницы 7</t>
  </si>
  <si>
    <t>*** Добавленные страницы 8</t>
  </si>
  <si>
    <t>*** Добавленные страницы 9</t>
  </si>
  <si>
    <t>Визуализация 1.1.1</t>
  </si>
  <si>
    <t>Визуализация 1.1.2</t>
  </si>
  <si>
    <t>Визуализация 1.1.3</t>
  </si>
  <si>
    <t>Визуализация 1.2.1</t>
  </si>
  <si>
    <t>Визуализация 1.2.3</t>
  </si>
  <si>
    <t>Визуализация 1.2.4</t>
  </si>
  <si>
    <t>Визуализация 1.3.1</t>
  </si>
  <si>
    <t>Визуализация 1.3.2</t>
  </si>
  <si>
    <t>Визуализация 1.3.3</t>
  </si>
  <si>
    <t>Визуализация 2.1.1</t>
  </si>
  <si>
    <t>Визуализация 2.1.2</t>
  </si>
  <si>
    <t>Визуализация 2.1.3</t>
  </si>
  <si>
    <t>Визуализация 2.2.1</t>
  </si>
  <si>
    <t>Визуализация 2.2.2</t>
  </si>
  <si>
    <t>Визуализация 2.2.3</t>
  </si>
  <si>
    <t>Визуализация 2.3.1</t>
  </si>
  <si>
    <t>Визуализация 2.3.2</t>
  </si>
  <si>
    <t>Визуализация 2.3.3</t>
  </si>
  <si>
    <t>Визуализация 3.1.1</t>
  </si>
  <si>
    <t>Визуализация 3.1.2</t>
  </si>
  <si>
    <t>Визуализация 3.1.3</t>
  </si>
  <si>
    <t>Визализация 3.2.1</t>
  </si>
  <si>
    <t>Визуализация 3.2.2</t>
  </si>
  <si>
    <t>Визуализация 3.2.3</t>
  </si>
  <si>
    <t>Визуализация 3.3.1</t>
  </si>
  <si>
    <t>Визуализация 3.3.2</t>
  </si>
  <si>
    <t>Визуализация 3.3.3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</si>
</sst>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b/>
      <sz val="11"/>
      <color rgb="FFB54633"/>
      <name val="Calibri"/>
      <family val="2"/>
      <charset val="204"/>
    </font>
    <font>
      <sz val="11"/>
      <color indexed="8"/>
      <name val="Arial Black"/>
      <family val="2"/>
      <charset val="204"/>
    </font>
    <font>
      <sz val="11"/>
      <color rgb="FFFF0000"/>
      <name val="Arial Black"/>
      <family val="2"/>
      <charset val="204"/>
    </font>
    <font>
      <b/>
      <sz val="14"/>
      <name val="Arial Black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1" fontId="18" fillId="0" borderId="0" xfId="0" applyNumberFormat="1" applyFont="1"/>
    <xf numFmtId="9" fontId="0" fillId="0" borderId="0" xfId="0" applyNumberFormat="1"/>
    <xf numFmtId="0" fontId="19" fillId="24" borderId="0" xfId="0" applyFont="1" applyFill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10" xfId="0" applyFont="1" applyBorder="1"/>
    <xf numFmtId="0" fontId="20" fillId="25" borderId="10" xfId="0" applyFont="1" applyFill="1" applyBorder="1"/>
    <xf numFmtId="0" fontId="21" fillId="25" borderId="10" xfId="0" applyFont="1" applyFill="1" applyBorder="1"/>
    <xf numFmtId="0" fontId="20" fillId="0" borderId="10" xfId="0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0" fontId="20" fillId="25" borderId="10" xfId="0" applyFont="1" applyFill="1" applyBorder="1" applyAlignment="1">
      <alignment horizontal="center"/>
    </xf>
    <xf numFmtId="1" fontId="20" fillId="25" borderId="10" xfId="0" applyNumberFormat="1" applyFont="1" applyFill="1" applyBorder="1" applyAlignment="1">
      <alignment horizontal="center"/>
    </xf>
    <xf numFmtId="0" fontId="21" fillId="25" borderId="10" xfId="0" applyFont="1" applyFill="1" applyBorder="1" applyAlignment="1">
      <alignment horizontal="center"/>
    </xf>
    <xf numFmtId="1" fontId="21" fillId="25" borderId="1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1" fontId="22" fillId="0" borderId="10" xfId="0" applyNumberFormat="1" applyFont="1" applyFill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mruColors>
      <color rgb="FFD68236"/>
      <color rgb="FFF6E1DE"/>
      <color rgb="FFB54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ru-RU" sz="2400">
                <a:solidFill>
                  <a:schemeClr val="tx1"/>
                </a:solidFill>
                <a:latin typeface="Arial Black" panose="020B0A04020102020204" pitchFamily="34" charset="0"/>
              </a:rPr>
              <a:t>Расширенная диаграмма сгорания диссертационной</a:t>
            </a:r>
            <a:r>
              <a:rPr lang="ru-RU" sz="2400" baseline="0">
                <a:solidFill>
                  <a:schemeClr val="tx1"/>
                </a:solidFill>
                <a:latin typeface="Arial Black" panose="020B0A04020102020204" pitchFamily="34" charset="0"/>
              </a:rPr>
              <a:t> работы</a:t>
            </a:r>
            <a:endParaRPr lang="ru-RU" sz="2400">
              <a:solidFill>
                <a:schemeClr val="tx1"/>
              </a:solidFill>
              <a:latin typeface="Arial Black" panose="020B0A040201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Расчеты!$J$7</c:f>
              <c:strCache>
                <c:ptCount val="1"/>
                <c:pt idx="0">
                  <c:v>Prob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Расчеты!$B$8:$B$28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Расчеты!$J$8:$J$28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A-4194-9BA3-7A37166B2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073936"/>
        <c:axId val="274070016"/>
      </c:barChart>
      <c:lineChart>
        <c:grouping val="standard"/>
        <c:varyColors val="0"/>
        <c:ser>
          <c:idx val="0"/>
          <c:order val="0"/>
          <c:tx>
            <c:strRef>
              <c:f>Расчеты!$E$7</c:f>
              <c:strCache>
                <c:ptCount val="1"/>
                <c:pt idx="0">
                  <c:v>Work Completed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Расчеты!$B$8:$B$28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Расчеты!$E$8:$E$28</c:f>
              <c:numCache>
                <c:formatCode>General</c:formatCode>
                <c:ptCount val="21"/>
                <c:pt idx="0">
                  <c:v>165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A-4194-9BA3-7A37166B22A2}"/>
            </c:ext>
          </c:extLst>
        </c:ser>
        <c:ser>
          <c:idx val="1"/>
          <c:order val="1"/>
          <c:tx>
            <c:strRef>
              <c:f>Расчеты!$F$7</c:f>
              <c:strCache>
                <c:ptCount val="1"/>
                <c:pt idx="0">
                  <c:v>Work added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Расчеты!$B$8:$B$28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Расчеты!$F$8:$F$28</c:f>
              <c:numCache>
                <c:formatCode>General</c:formatCode>
                <c:ptCount val="21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2A-4194-9BA3-7A37166B2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accent1"/>
              </a:solidFill>
              <a:ln w="19050">
                <a:solidFill>
                  <a:schemeClr val="tx1">
                    <a:lumMod val="65000"/>
                    <a:lumOff val="35000"/>
                  </a:schemeClr>
                </a:solidFill>
              </a:ln>
              <a:effectLst>
                <a:glow>
                  <a:schemeClr val="accent1">
                    <a:alpha val="40000"/>
                  </a:schemeClr>
                </a:glow>
              </a:effectLst>
            </c:spPr>
          </c:downBars>
        </c:upDownBars>
        <c:marker val="1"/>
        <c:smooth val="0"/>
        <c:axId val="274069624"/>
        <c:axId val="274070408"/>
      </c:lineChart>
      <c:lineChart>
        <c:grouping val="standard"/>
        <c:varyColors val="0"/>
        <c:ser>
          <c:idx val="2"/>
          <c:order val="2"/>
          <c:tx>
            <c:strRef>
              <c:f>Расчеты!$I$7</c:f>
              <c:strCache>
                <c:ptCount val="1"/>
                <c:pt idx="0">
                  <c:v>Cumul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Расчеты!$B$8:$B$28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Расчеты!$I$8:$I$28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A-4194-9BA3-7A37166B2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73936"/>
        <c:axId val="274070016"/>
      </c:lineChart>
      <c:catAx>
        <c:axId val="274069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ru-RU" sz="1800" b="1">
                    <a:solidFill>
                      <a:schemeClr val="tx1"/>
                    </a:solidFill>
                    <a:latin typeface="Arial Black" panose="020B0A04020102020204" pitchFamily="34" charset="0"/>
                  </a:rPr>
                  <a:t>Номер месяца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74070408"/>
        <c:crossesAt val="0"/>
        <c:auto val="1"/>
        <c:lblAlgn val="ctr"/>
        <c:lblOffset val="100"/>
        <c:noMultiLvlLbl val="0"/>
      </c:catAx>
      <c:valAx>
        <c:axId val="27407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ru-RU" sz="1800" b="1">
                    <a:solidFill>
                      <a:schemeClr val="tx1"/>
                    </a:solidFill>
                    <a:latin typeface="Arial Black" panose="020B0A04020102020204" pitchFamily="34" charset="0"/>
                  </a:rPr>
                  <a:t>Объем работы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74069624"/>
        <c:crosses val="autoZero"/>
        <c:crossBetween val="between"/>
      </c:valAx>
      <c:valAx>
        <c:axId val="274070016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ru-RU" sz="1800" b="1">
                    <a:solidFill>
                      <a:schemeClr val="tx1"/>
                    </a:solidFill>
                    <a:latin typeface="Arial Black" panose="020B0A04020102020204" pitchFamily="34" charset="0"/>
                  </a:rPr>
                  <a:t>Вероятность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74073936"/>
        <c:crosses val="max"/>
        <c:crossBetween val="between"/>
      </c:valAx>
      <c:catAx>
        <c:axId val="27407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07001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74707</xdr:colOff>
      <xdr:row>0</xdr:row>
      <xdr:rowOff>43276</xdr:rowOff>
    </xdr:from>
    <xdr:to>
      <xdr:col>13</xdr:col>
      <xdr:colOff>89648</xdr:colOff>
      <xdr:row>22</xdr:row>
      <xdr:rowOff>74705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87"/>
  <sheetViews>
    <sheetView zoomScaleNormal="100" workbookViewId="0">
      <pane xSplit="1" ySplit="1" topLeftCell="B77" activePane="bottomRight" state="frozen"/>
      <selection pane="topRight" activeCell="B1" sqref="B1"/>
      <selection pane="bottomLeft" activeCell="A3" sqref="A3"/>
      <selection pane="bottomRight" activeCell="B79" sqref="B79:D80"/>
    </sheetView>
  </sheetViews>
  <sheetFormatPr defaultColWidth="19" defaultRowHeight="18.75" x14ac:dyDescent="0.4"/>
  <cols>
    <col min="1" max="1" width="38.7109375" style="6" customWidth="1"/>
    <col min="2" max="2" width="19" style="17"/>
    <col min="3" max="4" width="19" style="18"/>
    <col min="5" max="5" width="28.7109375" style="17" customWidth="1"/>
    <col min="6" max="16384" width="19" style="6"/>
  </cols>
  <sheetData>
    <row r="1" spans="1:7" s="5" customFormat="1" ht="67.5" x14ac:dyDescent="0.4">
      <c r="A1" s="19" t="s">
        <v>13</v>
      </c>
      <c r="B1" s="19" t="s">
        <v>74</v>
      </c>
      <c r="C1" s="20" t="s">
        <v>72</v>
      </c>
      <c r="D1" s="20" t="s">
        <v>73</v>
      </c>
      <c r="E1" s="19" t="s">
        <v>14</v>
      </c>
    </row>
    <row r="2" spans="1:7" x14ac:dyDescent="0.4">
      <c r="A2" s="8" t="s">
        <v>20</v>
      </c>
      <c r="B2" s="11">
        <v>3</v>
      </c>
      <c r="C2" s="12">
        <v>0</v>
      </c>
      <c r="D2" s="12"/>
      <c r="E2" s="11"/>
    </row>
    <row r="3" spans="1:7" x14ac:dyDescent="0.4">
      <c r="A3" s="8" t="s">
        <v>79</v>
      </c>
      <c r="B3" s="11">
        <v>1</v>
      </c>
      <c r="C3" s="12">
        <v>0</v>
      </c>
      <c r="D3" s="12"/>
      <c r="E3" s="11"/>
    </row>
    <row r="4" spans="1:7" x14ac:dyDescent="0.4">
      <c r="A4" s="8" t="s">
        <v>21</v>
      </c>
      <c r="B4" s="11">
        <v>3</v>
      </c>
      <c r="C4" s="12">
        <v>0</v>
      </c>
      <c r="D4" s="12"/>
      <c r="E4" s="11"/>
    </row>
    <row r="5" spans="1:7" x14ac:dyDescent="0.4">
      <c r="A5" s="8" t="s">
        <v>80</v>
      </c>
      <c r="B5" s="11">
        <v>1</v>
      </c>
      <c r="C5" s="12">
        <v>0</v>
      </c>
      <c r="D5" s="12"/>
      <c r="E5" s="11"/>
    </row>
    <row r="6" spans="1:7" x14ac:dyDescent="0.4">
      <c r="A6" s="8" t="s">
        <v>22</v>
      </c>
      <c r="B6" s="11">
        <v>3</v>
      </c>
      <c r="C6" s="12">
        <v>0</v>
      </c>
      <c r="D6" s="12"/>
      <c r="E6" s="11"/>
    </row>
    <row r="7" spans="1:7" x14ac:dyDescent="0.4">
      <c r="A7" s="8" t="s">
        <v>81</v>
      </c>
      <c r="B7" s="11">
        <v>1</v>
      </c>
      <c r="C7" s="12">
        <v>0</v>
      </c>
      <c r="D7" s="12"/>
      <c r="E7" s="11"/>
    </row>
    <row r="8" spans="1:7" x14ac:dyDescent="0.4">
      <c r="A8" s="8" t="s">
        <v>17</v>
      </c>
      <c r="B8" s="11">
        <v>1.5</v>
      </c>
      <c r="C8" s="12">
        <v>0</v>
      </c>
      <c r="D8" s="12"/>
      <c r="E8" s="11"/>
      <c r="G8" s="7"/>
    </row>
    <row r="9" spans="1:7" x14ac:dyDescent="0.4">
      <c r="A9" s="8" t="s">
        <v>18</v>
      </c>
      <c r="B9" s="11">
        <v>1.5</v>
      </c>
      <c r="C9" s="12">
        <v>0</v>
      </c>
      <c r="D9" s="12"/>
      <c r="E9" s="11"/>
    </row>
    <row r="10" spans="1:7" x14ac:dyDescent="0.4">
      <c r="A10" s="9" t="s">
        <v>23</v>
      </c>
      <c r="B10" s="13">
        <v>3</v>
      </c>
      <c r="C10" s="14">
        <v>0</v>
      </c>
      <c r="D10" s="13"/>
      <c r="E10" s="13"/>
    </row>
    <row r="11" spans="1:7" x14ac:dyDescent="0.4">
      <c r="A11" s="9" t="s">
        <v>82</v>
      </c>
      <c r="B11" s="13">
        <v>1</v>
      </c>
      <c r="C11" s="14">
        <v>0</v>
      </c>
      <c r="D11" s="13"/>
      <c r="E11" s="13"/>
    </row>
    <row r="12" spans="1:7" x14ac:dyDescent="0.4">
      <c r="A12" s="9" t="s">
        <v>24</v>
      </c>
      <c r="B12" s="13">
        <v>3</v>
      </c>
      <c r="C12" s="14">
        <v>0</v>
      </c>
      <c r="D12" s="13"/>
      <c r="E12" s="13"/>
    </row>
    <row r="13" spans="1:7" x14ac:dyDescent="0.4">
      <c r="A13" s="9" t="s">
        <v>84</v>
      </c>
      <c r="B13" s="13">
        <v>1</v>
      </c>
      <c r="C13" s="14">
        <v>0</v>
      </c>
      <c r="D13" s="13"/>
      <c r="E13" s="13"/>
    </row>
    <row r="14" spans="1:7" x14ac:dyDescent="0.4">
      <c r="A14" s="9" t="s">
        <v>27</v>
      </c>
      <c r="B14" s="13">
        <v>3</v>
      </c>
      <c r="C14" s="14">
        <v>0</v>
      </c>
      <c r="D14" s="13"/>
      <c r="E14" s="13"/>
    </row>
    <row r="15" spans="1:7" x14ac:dyDescent="0.4">
      <c r="A15" s="9" t="s">
        <v>83</v>
      </c>
      <c r="B15" s="13">
        <v>1</v>
      </c>
      <c r="C15" s="14">
        <v>0</v>
      </c>
      <c r="D15" s="13"/>
      <c r="E15" s="13"/>
    </row>
    <row r="16" spans="1:7" x14ac:dyDescent="0.4">
      <c r="A16" s="9" t="s">
        <v>25</v>
      </c>
      <c r="B16" s="13">
        <v>1.5</v>
      </c>
      <c r="C16" s="14">
        <v>0</v>
      </c>
      <c r="D16" s="14"/>
      <c r="E16" s="13"/>
    </row>
    <row r="17" spans="1:5" x14ac:dyDescent="0.4">
      <c r="A17" s="9" t="s">
        <v>26</v>
      </c>
      <c r="B17" s="13">
        <v>1.5</v>
      </c>
      <c r="C17" s="14">
        <v>0</v>
      </c>
      <c r="D17" s="14"/>
      <c r="E17" s="13"/>
    </row>
    <row r="18" spans="1:5" x14ac:dyDescent="0.4">
      <c r="A18" s="8" t="s">
        <v>28</v>
      </c>
      <c r="B18" s="11">
        <v>3</v>
      </c>
      <c r="C18" s="12">
        <v>0</v>
      </c>
      <c r="D18" s="12"/>
      <c r="E18" s="11"/>
    </row>
    <row r="19" spans="1:5" x14ac:dyDescent="0.4">
      <c r="A19" s="8" t="s">
        <v>85</v>
      </c>
      <c r="B19" s="11">
        <v>1</v>
      </c>
      <c r="C19" s="12">
        <v>0</v>
      </c>
      <c r="D19" s="12"/>
      <c r="E19" s="11"/>
    </row>
    <row r="20" spans="1:5" x14ac:dyDescent="0.4">
      <c r="A20" s="8" t="s">
        <v>29</v>
      </c>
      <c r="B20" s="11">
        <v>3</v>
      </c>
      <c r="C20" s="12">
        <v>0</v>
      </c>
      <c r="D20" s="12"/>
      <c r="E20" s="11"/>
    </row>
    <row r="21" spans="1:5" x14ac:dyDescent="0.4">
      <c r="A21" s="8" t="s">
        <v>86</v>
      </c>
      <c r="B21" s="11">
        <v>1</v>
      </c>
      <c r="C21" s="12">
        <v>0</v>
      </c>
      <c r="D21" s="12"/>
      <c r="E21" s="11"/>
    </row>
    <row r="22" spans="1:5" x14ac:dyDescent="0.4">
      <c r="A22" s="8" t="s">
        <v>30</v>
      </c>
      <c r="B22" s="11">
        <v>3</v>
      </c>
      <c r="C22" s="12">
        <v>0</v>
      </c>
      <c r="D22" s="12"/>
      <c r="E22" s="11"/>
    </row>
    <row r="23" spans="1:5" x14ac:dyDescent="0.4">
      <c r="A23" s="8" t="s">
        <v>87</v>
      </c>
      <c r="B23" s="11">
        <v>1</v>
      </c>
      <c r="C23" s="12">
        <v>0</v>
      </c>
      <c r="D23" s="12"/>
      <c r="E23" s="11"/>
    </row>
    <row r="24" spans="1:5" x14ac:dyDescent="0.4">
      <c r="A24" s="8" t="s">
        <v>31</v>
      </c>
      <c r="B24" s="11">
        <v>1.5</v>
      </c>
      <c r="C24" s="12">
        <v>0</v>
      </c>
      <c r="D24" s="12"/>
      <c r="E24" s="11"/>
    </row>
    <row r="25" spans="1:5" x14ac:dyDescent="0.4">
      <c r="A25" s="8" t="s">
        <v>32</v>
      </c>
      <c r="B25" s="11">
        <v>1.5</v>
      </c>
      <c r="C25" s="12">
        <v>0</v>
      </c>
      <c r="D25" s="12"/>
      <c r="E25" s="11"/>
    </row>
    <row r="26" spans="1:5" x14ac:dyDescent="0.4">
      <c r="A26" s="10" t="s">
        <v>19</v>
      </c>
      <c r="B26" s="15">
        <v>5</v>
      </c>
      <c r="C26" s="16">
        <v>0</v>
      </c>
      <c r="D26" s="16"/>
      <c r="E26" s="15"/>
    </row>
    <row r="27" spans="1:5" x14ac:dyDescent="0.4">
      <c r="A27" s="8" t="s">
        <v>33</v>
      </c>
      <c r="B27" s="11">
        <v>3</v>
      </c>
      <c r="C27" s="12">
        <v>0</v>
      </c>
      <c r="D27" s="12"/>
      <c r="E27" s="11"/>
    </row>
    <row r="28" spans="1:5" x14ac:dyDescent="0.4">
      <c r="A28" s="8" t="s">
        <v>88</v>
      </c>
      <c r="B28" s="11">
        <v>1</v>
      </c>
      <c r="C28" s="12">
        <v>0</v>
      </c>
      <c r="D28" s="12"/>
      <c r="E28" s="11"/>
    </row>
    <row r="29" spans="1:5" x14ac:dyDescent="0.4">
      <c r="A29" s="8" t="s">
        <v>34</v>
      </c>
      <c r="B29" s="11">
        <v>3</v>
      </c>
      <c r="C29" s="12">
        <v>0</v>
      </c>
      <c r="D29" s="12"/>
      <c r="E29" s="11"/>
    </row>
    <row r="30" spans="1:5" x14ac:dyDescent="0.4">
      <c r="A30" s="8" t="s">
        <v>89</v>
      </c>
      <c r="B30" s="11">
        <v>1</v>
      </c>
      <c r="C30" s="12">
        <v>0</v>
      </c>
      <c r="D30" s="12"/>
      <c r="E30" s="11"/>
    </row>
    <row r="31" spans="1:5" x14ac:dyDescent="0.4">
      <c r="A31" s="8" t="s">
        <v>35</v>
      </c>
      <c r="B31" s="11">
        <v>3</v>
      </c>
      <c r="C31" s="12">
        <v>0</v>
      </c>
      <c r="D31" s="12"/>
      <c r="E31" s="11"/>
    </row>
    <row r="32" spans="1:5" x14ac:dyDescent="0.4">
      <c r="A32" s="8" t="s">
        <v>90</v>
      </c>
      <c r="B32" s="11">
        <v>1</v>
      </c>
      <c r="C32" s="12">
        <v>0</v>
      </c>
      <c r="D32" s="12"/>
      <c r="E32" s="11"/>
    </row>
    <row r="33" spans="1:5" x14ac:dyDescent="0.4">
      <c r="A33" s="8" t="s">
        <v>36</v>
      </c>
      <c r="B33" s="11">
        <v>1.5</v>
      </c>
      <c r="C33" s="12">
        <v>0</v>
      </c>
      <c r="D33" s="12"/>
      <c r="E33" s="11"/>
    </row>
    <row r="34" spans="1:5" x14ac:dyDescent="0.4">
      <c r="A34" s="8" t="s">
        <v>37</v>
      </c>
      <c r="B34" s="11">
        <v>1.5</v>
      </c>
      <c r="C34" s="12">
        <v>0</v>
      </c>
      <c r="D34" s="12"/>
      <c r="E34" s="11"/>
    </row>
    <row r="35" spans="1:5" x14ac:dyDescent="0.4">
      <c r="A35" s="9" t="s">
        <v>38</v>
      </c>
      <c r="B35" s="13">
        <v>3</v>
      </c>
      <c r="C35" s="14">
        <v>0</v>
      </c>
      <c r="D35" s="14"/>
      <c r="E35" s="13"/>
    </row>
    <row r="36" spans="1:5" x14ac:dyDescent="0.4">
      <c r="A36" s="9" t="s">
        <v>91</v>
      </c>
      <c r="B36" s="13">
        <v>1</v>
      </c>
      <c r="C36" s="14">
        <v>0</v>
      </c>
      <c r="D36" s="14"/>
      <c r="E36" s="13"/>
    </row>
    <row r="37" spans="1:5" x14ac:dyDescent="0.4">
      <c r="A37" s="9" t="s">
        <v>39</v>
      </c>
      <c r="B37" s="13">
        <v>3</v>
      </c>
      <c r="C37" s="14">
        <v>0</v>
      </c>
      <c r="D37" s="14"/>
      <c r="E37" s="13"/>
    </row>
    <row r="38" spans="1:5" x14ac:dyDescent="0.4">
      <c r="A38" s="9" t="s">
        <v>92</v>
      </c>
      <c r="B38" s="13">
        <v>1</v>
      </c>
      <c r="C38" s="14">
        <v>0</v>
      </c>
      <c r="D38" s="14"/>
      <c r="E38" s="13"/>
    </row>
    <row r="39" spans="1:5" x14ac:dyDescent="0.4">
      <c r="A39" s="9" t="s">
        <v>40</v>
      </c>
      <c r="B39" s="13">
        <v>3</v>
      </c>
      <c r="C39" s="14">
        <v>0</v>
      </c>
      <c r="D39" s="14"/>
      <c r="E39" s="13"/>
    </row>
    <row r="40" spans="1:5" x14ac:dyDescent="0.4">
      <c r="A40" s="9" t="s">
        <v>93</v>
      </c>
      <c r="B40" s="13">
        <v>1</v>
      </c>
      <c r="C40" s="14">
        <v>0</v>
      </c>
      <c r="D40" s="14"/>
      <c r="E40" s="13"/>
    </row>
    <row r="41" spans="1:5" x14ac:dyDescent="0.4">
      <c r="A41" s="9" t="s">
        <v>41</v>
      </c>
      <c r="B41" s="13">
        <v>1.5</v>
      </c>
      <c r="C41" s="14">
        <v>0</v>
      </c>
      <c r="D41" s="14"/>
      <c r="E41" s="13"/>
    </row>
    <row r="42" spans="1:5" x14ac:dyDescent="0.4">
      <c r="A42" s="9" t="s">
        <v>42</v>
      </c>
      <c r="B42" s="13">
        <v>1.5</v>
      </c>
      <c r="C42" s="14">
        <v>0</v>
      </c>
      <c r="D42" s="14"/>
      <c r="E42" s="13"/>
    </row>
    <row r="43" spans="1:5" x14ac:dyDescent="0.4">
      <c r="A43" s="8" t="s">
        <v>43</v>
      </c>
      <c r="B43" s="11">
        <v>3</v>
      </c>
      <c r="C43" s="12">
        <v>0</v>
      </c>
      <c r="D43" s="12"/>
      <c r="E43" s="11"/>
    </row>
    <row r="44" spans="1:5" x14ac:dyDescent="0.4">
      <c r="A44" s="8" t="s">
        <v>94</v>
      </c>
      <c r="B44" s="11">
        <v>1</v>
      </c>
      <c r="C44" s="12">
        <v>0</v>
      </c>
      <c r="D44" s="12"/>
      <c r="E44" s="11"/>
    </row>
    <row r="45" spans="1:5" x14ac:dyDescent="0.4">
      <c r="A45" s="8" t="s">
        <v>44</v>
      </c>
      <c r="B45" s="11">
        <v>3</v>
      </c>
      <c r="C45" s="12">
        <v>0</v>
      </c>
      <c r="D45" s="12"/>
      <c r="E45" s="11"/>
    </row>
    <row r="46" spans="1:5" x14ac:dyDescent="0.4">
      <c r="A46" s="8" t="s">
        <v>95</v>
      </c>
      <c r="B46" s="11">
        <v>1</v>
      </c>
      <c r="C46" s="12">
        <v>0</v>
      </c>
      <c r="D46" s="12"/>
      <c r="E46" s="11"/>
    </row>
    <row r="47" spans="1:5" x14ac:dyDescent="0.4">
      <c r="A47" s="8" t="s">
        <v>45</v>
      </c>
      <c r="B47" s="11">
        <v>3</v>
      </c>
      <c r="C47" s="12">
        <v>0</v>
      </c>
      <c r="D47" s="12"/>
      <c r="E47" s="11"/>
    </row>
    <row r="48" spans="1:5" x14ac:dyDescent="0.4">
      <c r="A48" s="8" t="s">
        <v>96</v>
      </c>
      <c r="B48" s="11">
        <v>1</v>
      </c>
      <c r="C48" s="12">
        <v>0</v>
      </c>
      <c r="D48" s="12"/>
      <c r="E48" s="11"/>
    </row>
    <row r="49" spans="1:5" x14ac:dyDescent="0.4">
      <c r="A49" s="8" t="s">
        <v>46</v>
      </c>
      <c r="B49" s="11">
        <v>1.5</v>
      </c>
      <c r="C49" s="12">
        <v>0</v>
      </c>
      <c r="D49" s="12"/>
      <c r="E49" s="11"/>
    </row>
    <row r="50" spans="1:5" x14ac:dyDescent="0.4">
      <c r="A50" s="8" t="s">
        <v>47</v>
      </c>
      <c r="B50" s="11">
        <v>1.5</v>
      </c>
      <c r="C50" s="12">
        <v>0</v>
      </c>
      <c r="D50" s="12"/>
      <c r="E50" s="11"/>
    </row>
    <row r="51" spans="1:5" x14ac:dyDescent="0.4">
      <c r="A51" s="10" t="s">
        <v>48</v>
      </c>
      <c r="B51" s="15">
        <v>5</v>
      </c>
      <c r="C51" s="16">
        <v>0</v>
      </c>
      <c r="D51" s="16"/>
      <c r="E51" s="15"/>
    </row>
    <row r="52" spans="1:5" x14ac:dyDescent="0.4">
      <c r="A52" s="8" t="s">
        <v>49</v>
      </c>
      <c r="B52" s="11">
        <v>3</v>
      </c>
      <c r="C52" s="12">
        <v>0</v>
      </c>
      <c r="D52" s="12"/>
      <c r="E52" s="11"/>
    </row>
    <row r="53" spans="1:5" x14ac:dyDescent="0.4">
      <c r="A53" s="8" t="s">
        <v>97</v>
      </c>
      <c r="B53" s="11">
        <v>1</v>
      </c>
      <c r="C53" s="12">
        <v>0</v>
      </c>
      <c r="D53" s="12"/>
      <c r="E53" s="11"/>
    </row>
    <row r="54" spans="1:5" x14ac:dyDescent="0.4">
      <c r="A54" s="8" t="s">
        <v>50</v>
      </c>
      <c r="B54" s="11">
        <v>3</v>
      </c>
      <c r="C54" s="12">
        <v>0</v>
      </c>
      <c r="D54" s="12"/>
      <c r="E54" s="11"/>
    </row>
    <row r="55" spans="1:5" x14ac:dyDescent="0.4">
      <c r="A55" s="8" t="s">
        <v>98</v>
      </c>
      <c r="B55" s="11">
        <v>1</v>
      </c>
      <c r="C55" s="12">
        <v>0</v>
      </c>
      <c r="D55" s="12"/>
      <c r="E55" s="11"/>
    </row>
    <row r="56" spans="1:5" x14ac:dyDescent="0.4">
      <c r="A56" s="8" t="s">
        <v>51</v>
      </c>
      <c r="B56" s="11">
        <v>3</v>
      </c>
      <c r="C56" s="12">
        <v>0</v>
      </c>
      <c r="D56" s="12"/>
      <c r="E56" s="11"/>
    </row>
    <row r="57" spans="1:5" x14ac:dyDescent="0.4">
      <c r="A57" s="8" t="s">
        <v>99</v>
      </c>
      <c r="B57" s="11">
        <v>1</v>
      </c>
      <c r="C57" s="12">
        <v>0</v>
      </c>
      <c r="D57" s="12"/>
      <c r="E57" s="11"/>
    </row>
    <row r="58" spans="1:5" x14ac:dyDescent="0.4">
      <c r="A58" s="8" t="s">
        <v>52</v>
      </c>
      <c r="B58" s="11">
        <v>1.5</v>
      </c>
      <c r="C58" s="12">
        <v>0</v>
      </c>
      <c r="D58" s="12"/>
      <c r="E58" s="11"/>
    </row>
    <row r="59" spans="1:5" x14ac:dyDescent="0.4">
      <c r="A59" s="8" t="s">
        <v>53</v>
      </c>
      <c r="B59" s="11">
        <v>1.5</v>
      </c>
      <c r="C59" s="12">
        <v>0</v>
      </c>
      <c r="D59" s="12"/>
      <c r="E59" s="11"/>
    </row>
    <row r="60" spans="1:5" x14ac:dyDescent="0.4">
      <c r="A60" s="9" t="s">
        <v>55</v>
      </c>
      <c r="B60" s="13">
        <v>3</v>
      </c>
      <c r="C60" s="14">
        <v>0</v>
      </c>
      <c r="D60" s="14"/>
      <c r="E60" s="13"/>
    </row>
    <row r="61" spans="1:5" x14ac:dyDescent="0.4">
      <c r="A61" s="9" t="s">
        <v>100</v>
      </c>
      <c r="B61" s="13">
        <v>1</v>
      </c>
      <c r="C61" s="14">
        <v>0</v>
      </c>
      <c r="D61" s="14"/>
      <c r="E61" s="13"/>
    </row>
    <row r="62" spans="1:5" x14ac:dyDescent="0.4">
      <c r="A62" s="9" t="s">
        <v>54</v>
      </c>
      <c r="B62" s="13">
        <v>3</v>
      </c>
      <c r="C62" s="14">
        <v>0</v>
      </c>
      <c r="D62" s="14"/>
      <c r="E62" s="13"/>
    </row>
    <row r="63" spans="1:5" x14ac:dyDescent="0.4">
      <c r="A63" s="9" t="s">
        <v>101</v>
      </c>
      <c r="B63" s="13">
        <v>1</v>
      </c>
      <c r="C63" s="14">
        <v>0</v>
      </c>
      <c r="D63" s="14"/>
      <c r="E63" s="13"/>
    </row>
    <row r="64" spans="1:5" x14ac:dyDescent="0.4">
      <c r="A64" s="9" t="s">
        <v>56</v>
      </c>
      <c r="B64" s="13">
        <v>3</v>
      </c>
      <c r="C64" s="14">
        <v>0</v>
      </c>
      <c r="D64" s="14"/>
      <c r="E64" s="13"/>
    </row>
    <row r="65" spans="1:5" x14ac:dyDescent="0.4">
      <c r="A65" s="9" t="s">
        <v>102</v>
      </c>
      <c r="B65" s="13">
        <v>1</v>
      </c>
      <c r="C65" s="14">
        <v>0</v>
      </c>
      <c r="D65" s="14"/>
      <c r="E65" s="13"/>
    </row>
    <row r="66" spans="1:5" x14ac:dyDescent="0.4">
      <c r="A66" s="9" t="s">
        <v>57</v>
      </c>
      <c r="B66" s="13">
        <v>1.5</v>
      </c>
      <c r="C66" s="14">
        <v>0</v>
      </c>
      <c r="D66" s="14"/>
      <c r="E66" s="13"/>
    </row>
    <row r="67" spans="1:5" x14ac:dyDescent="0.4">
      <c r="A67" s="9" t="s">
        <v>58</v>
      </c>
      <c r="B67" s="13">
        <v>1.5</v>
      </c>
      <c r="C67" s="14">
        <v>0</v>
      </c>
      <c r="D67" s="14"/>
      <c r="E67" s="13"/>
    </row>
    <row r="68" spans="1:5" x14ac:dyDescent="0.4">
      <c r="A68" s="8" t="s">
        <v>59</v>
      </c>
      <c r="B68" s="11">
        <v>3</v>
      </c>
      <c r="C68" s="12">
        <v>0</v>
      </c>
      <c r="D68" s="12"/>
      <c r="E68" s="11"/>
    </row>
    <row r="69" spans="1:5" x14ac:dyDescent="0.4">
      <c r="A69" s="8" t="s">
        <v>103</v>
      </c>
      <c r="B69" s="11">
        <v>1</v>
      </c>
      <c r="C69" s="12">
        <v>0</v>
      </c>
      <c r="D69" s="12"/>
      <c r="E69" s="11"/>
    </row>
    <row r="70" spans="1:5" x14ac:dyDescent="0.4">
      <c r="A70" s="8" t="s">
        <v>60</v>
      </c>
      <c r="B70" s="11">
        <v>3</v>
      </c>
      <c r="C70" s="12">
        <v>0</v>
      </c>
      <c r="D70" s="12"/>
      <c r="E70" s="11"/>
    </row>
    <row r="71" spans="1:5" x14ac:dyDescent="0.4">
      <c r="A71" s="8" t="s">
        <v>104</v>
      </c>
      <c r="B71" s="11">
        <v>1</v>
      </c>
      <c r="C71" s="12">
        <v>0</v>
      </c>
      <c r="D71" s="12"/>
      <c r="E71" s="11"/>
    </row>
    <row r="72" spans="1:5" x14ac:dyDescent="0.4">
      <c r="A72" s="8" t="s">
        <v>61</v>
      </c>
      <c r="B72" s="11">
        <v>3</v>
      </c>
      <c r="C72" s="12">
        <v>0</v>
      </c>
      <c r="D72" s="12"/>
      <c r="E72" s="11"/>
    </row>
    <row r="73" spans="1:5" x14ac:dyDescent="0.4">
      <c r="A73" s="8" t="s">
        <v>105</v>
      </c>
      <c r="B73" s="11">
        <v>1</v>
      </c>
      <c r="C73" s="12">
        <v>0</v>
      </c>
      <c r="D73" s="12"/>
      <c r="E73" s="11"/>
    </row>
    <row r="74" spans="1:5" x14ac:dyDescent="0.4">
      <c r="A74" s="8" t="s">
        <v>62</v>
      </c>
      <c r="B74" s="11">
        <v>1.5</v>
      </c>
      <c r="C74" s="12">
        <v>0</v>
      </c>
      <c r="D74" s="12"/>
      <c r="E74" s="11"/>
    </row>
    <row r="75" spans="1:5" x14ac:dyDescent="0.4">
      <c r="A75" s="8" t="s">
        <v>63</v>
      </c>
      <c r="B75" s="11">
        <v>1.5</v>
      </c>
      <c r="C75" s="12">
        <v>0</v>
      </c>
      <c r="D75" s="12"/>
      <c r="E75" s="11"/>
    </row>
    <row r="76" spans="1:5" x14ac:dyDescent="0.4">
      <c r="A76" s="10" t="s">
        <v>64</v>
      </c>
      <c r="B76" s="15">
        <v>5</v>
      </c>
      <c r="C76" s="16">
        <v>0</v>
      </c>
      <c r="D76" s="16"/>
      <c r="E76" s="15"/>
    </row>
    <row r="77" spans="1:5" x14ac:dyDescent="0.4">
      <c r="A77" s="8" t="s">
        <v>70</v>
      </c>
      <c r="B77" s="11">
        <v>5</v>
      </c>
      <c r="C77" s="12">
        <v>0</v>
      </c>
      <c r="D77" s="12"/>
      <c r="E77" s="11"/>
    </row>
    <row r="78" spans="1:5" x14ac:dyDescent="0.4">
      <c r="A78" s="10" t="s">
        <v>71</v>
      </c>
      <c r="B78" s="15">
        <v>10</v>
      </c>
      <c r="C78" s="16">
        <v>0</v>
      </c>
      <c r="D78" s="16"/>
      <c r="E78" s="15"/>
    </row>
    <row r="79" spans="1:5" x14ac:dyDescent="0.4">
      <c r="A79" s="8" t="s">
        <v>65</v>
      </c>
      <c r="B79" s="11"/>
      <c r="C79" s="12"/>
      <c r="D79" s="12"/>
      <c r="E79" s="11"/>
    </row>
    <row r="80" spans="1:5" x14ac:dyDescent="0.4">
      <c r="A80" s="8" t="s">
        <v>66</v>
      </c>
      <c r="B80" s="11"/>
      <c r="C80" s="12"/>
      <c r="D80" s="12"/>
      <c r="E80" s="11"/>
    </row>
    <row r="81" spans="1:5" x14ac:dyDescent="0.4">
      <c r="A81" s="8" t="s">
        <v>67</v>
      </c>
      <c r="B81" s="11"/>
      <c r="C81" s="12"/>
      <c r="D81" s="12"/>
      <c r="E81" s="11"/>
    </row>
    <row r="82" spans="1:5" x14ac:dyDescent="0.4">
      <c r="A82" s="8" t="s">
        <v>68</v>
      </c>
      <c r="B82" s="11"/>
      <c r="C82" s="12"/>
      <c r="D82" s="12"/>
      <c r="E82" s="11"/>
    </row>
    <row r="83" spans="1:5" x14ac:dyDescent="0.4">
      <c r="A83" s="8" t="s">
        <v>69</v>
      </c>
      <c r="B83" s="11"/>
      <c r="C83" s="12"/>
      <c r="D83" s="12"/>
      <c r="E83" s="11"/>
    </row>
    <row r="84" spans="1:5" x14ac:dyDescent="0.4">
      <c r="A84" s="8" t="s">
        <v>75</v>
      </c>
      <c r="B84" s="11"/>
      <c r="C84" s="12"/>
      <c r="D84" s="12"/>
      <c r="E84" s="11"/>
    </row>
    <row r="85" spans="1:5" x14ac:dyDescent="0.4">
      <c r="A85" s="8" t="s">
        <v>76</v>
      </c>
      <c r="B85" s="11"/>
      <c r="C85" s="12"/>
      <c r="D85" s="12"/>
      <c r="E85" s="11"/>
    </row>
    <row r="86" spans="1:5" x14ac:dyDescent="0.4">
      <c r="A86" s="8" t="s">
        <v>77</v>
      </c>
      <c r="B86" s="11"/>
      <c r="C86" s="12"/>
      <c r="D86" s="12"/>
      <c r="E86" s="11"/>
    </row>
    <row r="87" spans="1:5" x14ac:dyDescent="0.4">
      <c r="A87" s="8" t="s">
        <v>78</v>
      </c>
      <c r="B87" s="11"/>
      <c r="C87" s="12"/>
      <c r="D87" s="12"/>
      <c r="E87" s="11"/>
    </row>
  </sheetData>
  <autoFilter ref="A1:E1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A7" zoomScaleNormal="100" workbookViewId="0">
      <selection activeCell="Q9" sqref="Q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L28"/>
  <sheetViews>
    <sheetView workbookViewId="0">
      <selection activeCell="I7" sqref="I7"/>
    </sheetView>
  </sheetViews>
  <sheetFormatPr defaultRowHeight="15" x14ac:dyDescent="0.25"/>
  <cols>
    <col min="1" max="1" width="3" bestFit="1" customWidth="1"/>
    <col min="2" max="2" width="17.85546875" bestFit="1" customWidth="1"/>
    <col min="3" max="3" width="10.140625" bestFit="1" customWidth="1"/>
    <col min="4" max="4" width="6.85546875" bestFit="1" customWidth="1"/>
    <col min="5" max="5" width="16.5703125" customWidth="1"/>
    <col min="6" max="6" width="11" bestFit="1" customWidth="1"/>
    <col min="7" max="7" width="11.85546875" bestFit="1" customWidth="1"/>
  </cols>
  <sheetData>
    <row r="1" spans="1:12" x14ac:dyDescent="0.25">
      <c r="B1" s="1" t="s">
        <v>3</v>
      </c>
      <c r="C1" s="1">
        <f>SUMIF(Данные!C:C,0,Данные!B:B)</f>
        <v>165</v>
      </c>
    </row>
    <row r="2" spans="1:12" x14ac:dyDescent="0.25">
      <c r="B2" s="1" t="s">
        <v>15</v>
      </c>
      <c r="C2" s="2">
        <f>MAX(Данные!D:D)</f>
        <v>0</v>
      </c>
    </row>
    <row r="3" spans="1:12" x14ac:dyDescent="0.25">
      <c r="B3" t="s">
        <v>8</v>
      </c>
      <c r="C3" t="e">
        <f>AVERAGE(C9:C28)</f>
        <v>#DIV/0!</v>
      </c>
      <c r="D3" t="e">
        <f>STDEV(C9:C28)</f>
        <v>#DIV/0!</v>
      </c>
    </row>
    <row r="4" spans="1:12" x14ac:dyDescent="0.25">
      <c r="B4" t="s">
        <v>7</v>
      </c>
      <c r="C4" t="e">
        <f>AVERAGE(D9:D28)</f>
        <v>#DIV/0!</v>
      </c>
      <c r="D4" t="e">
        <f>STDEV(D9:D28)</f>
        <v>#DIV/0!</v>
      </c>
    </row>
    <row r="5" spans="1:12" x14ac:dyDescent="0.25">
      <c r="B5" t="s">
        <v>6</v>
      </c>
      <c r="C5">
        <f>PreGameSize-SUM(C8:C28)+SUM(D8:D28)</f>
        <v>165</v>
      </c>
    </row>
    <row r="7" spans="1:12" ht="30" x14ac:dyDescent="0.25">
      <c r="A7" s="4" t="s">
        <v>5</v>
      </c>
      <c r="B7" s="4" t="s">
        <v>0</v>
      </c>
      <c r="C7" s="4" t="s">
        <v>1</v>
      </c>
      <c r="D7" s="4" t="s">
        <v>2</v>
      </c>
      <c r="E7" s="4" t="s">
        <v>16</v>
      </c>
      <c r="F7" s="4" t="s">
        <v>4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</v>
      </c>
      <c r="L7" s="4" t="s">
        <v>2</v>
      </c>
    </row>
    <row r="8" spans="1:12" x14ac:dyDescent="0.25">
      <c r="A8">
        <f t="shared" ref="A8:A26" si="0">B8-LatestSprint</f>
        <v>0</v>
      </c>
      <c r="B8">
        <v>0</v>
      </c>
      <c r="C8">
        <f>IF(B8&lt;=LatestSprint,SUMIF(Данные!D:D,B8,Данные!B:B),"")</f>
        <v>0</v>
      </c>
      <c r="D8">
        <v>0</v>
      </c>
      <c r="E8">
        <f>IF(B8&lt;=LatestSprint,PreGameSize-C8,NA())</f>
        <v>165</v>
      </c>
      <c r="F8">
        <f>-D8</f>
        <v>0</v>
      </c>
      <c r="G8">
        <f t="shared" ref="G8:G26" si="1">IF(A8&gt;0,A8*(AverageOut-AverageIn),0)</f>
        <v>0</v>
      </c>
      <c r="H8">
        <f t="shared" ref="H8:H26" si="2">IF(A8&gt;0,SQRT(A8)*SQRT(DevIn*DevIn + DevOut*DevOut),0.001)</f>
        <v>1E-3</v>
      </c>
      <c r="I8" s="3">
        <f t="shared" ref="I8:I26" si="3">1-NORMDIST(WorkLeft,G8,H8,TRUE)</f>
        <v>0</v>
      </c>
      <c r="J8" s="3">
        <f>I8</f>
        <v>0</v>
      </c>
      <c r="K8">
        <f>IF(C8="",NA(),C8)</f>
        <v>0</v>
      </c>
      <c r="L8">
        <f>IF(D8="",NA(),D8)</f>
        <v>0</v>
      </c>
    </row>
    <row r="9" spans="1:12" x14ac:dyDescent="0.25">
      <c r="A9">
        <f t="shared" si="0"/>
        <v>1</v>
      </c>
      <c r="B9">
        <v>1</v>
      </c>
      <c r="C9" t="str">
        <f>IF(B9&lt;=LatestSprint,SUMIF(Данные!D:D,B9,Данные!B:B),"")</f>
        <v/>
      </c>
      <c r="D9" t="str">
        <f>IF(B9&lt;=LatestSprint,SUMIF(Данные!C:C,B9,Данные!B:B),"")</f>
        <v/>
      </c>
      <c r="E9" t="e">
        <f t="shared" ref="E9:E26" si="4">IF(B9&lt;=LatestSprint,E8-C9,NA())</f>
        <v>#N/A</v>
      </c>
      <c r="F9" t="e">
        <f>IF(C9&lt;&gt;"",-D9+F8,NA())</f>
        <v>#N/A</v>
      </c>
      <c r="G9" t="e">
        <f t="shared" si="1"/>
        <v>#DIV/0!</v>
      </c>
      <c r="H9" t="e">
        <f t="shared" si="2"/>
        <v>#DIV/0!</v>
      </c>
      <c r="I9" s="3" t="e">
        <f t="shared" si="3"/>
        <v>#DIV/0!</v>
      </c>
      <c r="J9" s="3" t="e">
        <f>IF(I8,I9-I8,I9)</f>
        <v>#DIV/0!</v>
      </c>
      <c r="K9" t="e">
        <f t="shared" ref="K9:K26" si="5">IF(C9="",NA(),C9)</f>
        <v>#N/A</v>
      </c>
      <c r="L9" t="e">
        <f t="shared" ref="L9:L26" si="6">IF(D9="",NA(),D9)</f>
        <v>#N/A</v>
      </c>
    </row>
    <row r="10" spans="1:12" x14ac:dyDescent="0.25">
      <c r="A10">
        <f t="shared" si="0"/>
        <v>2</v>
      </c>
      <c r="B10">
        <v>2</v>
      </c>
      <c r="C10" t="str">
        <f>IF(B10&lt;=LatestSprint,SUMIF(Данные!D:D,B10,Данные!B:B),"")</f>
        <v/>
      </c>
      <c r="D10" t="str">
        <f>IF(B10&lt;=LatestSprint,SUMIF(Данные!C:C,B10,Данные!B:B),"")</f>
        <v/>
      </c>
      <c r="E10" t="e">
        <f t="shared" si="4"/>
        <v>#N/A</v>
      </c>
      <c r="F10" t="e">
        <f t="shared" ref="F10:F26" si="7">IF(C10&lt;&gt;"",-D10+F9,NA())</f>
        <v>#N/A</v>
      </c>
      <c r="G10" t="e">
        <f t="shared" si="1"/>
        <v>#DIV/0!</v>
      </c>
      <c r="H10" t="e">
        <f t="shared" si="2"/>
        <v>#DIV/0!</v>
      </c>
      <c r="I10" s="3" t="e">
        <f t="shared" si="3"/>
        <v>#DIV/0!</v>
      </c>
      <c r="J10" s="3" t="e">
        <f t="shared" ref="J10:J23" si="8">IF(I9,I10-I9,I10)</f>
        <v>#DIV/0!</v>
      </c>
      <c r="K10" t="e">
        <f t="shared" si="5"/>
        <v>#N/A</v>
      </c>
      <c r="L10" t="e">
        <f t="shared" si="6"/>
        <v>#N/A</v>
      </c>
    </row>
    <row r="11" spans="1:12" x14ac:dyDescent="0.25">
      <c r="A11">
        <f t="shared" si="0"/>
        <v>3</v>
      </c>
      <c r="B11">
        <v>3</v>
      </c>
      <c r="C11" t="str">
        <f>IF(B11&lt;=LatestSprint,SUMIF(Данные!D:D,B11,Данные!B:B),"")</f>
        <v/>
      </c>
      <c r="D11" t="str">
        <f>IF(B11&lt;=LatestSprint,SUMIF(Данные!C:C,B11,Данные!B:B),"")</f>
        <v/>
      </c>
      <c r="E11" t="e">
        <f t="shared" si="4"/>
        <v>#N/A</v>
      </c>
      <c r="F11" t="e">
        <f t="shared" si="7"/>
        <v>#N/A</v>
      </c>
      <c r="G11" t="e">
        <f t="shared" si="1"/>
        <v>#DIV/0!</v>
      </c>
      <c r="H11" t="e">
        <f t="shared" si="2"/>
        <v>#DIV/0!</v>
      </c>
      <c r="I11" s="3" t="e">
        <f t="shared" si="3"/>
        <v>#DIV/0!</v>
      </c>
      <c r="J11" s="3" t="e">
        <f t="shared" si="8"/>
        <v>#DIV/0!</v>
      </c>
      <c r="K11" t="e">
        <f t="shared" si="5"/>
        <v>#N/A</v>
      </c>
      <c r="L11" t="e">
        <f t="shared" si="6"/>
        <v>#N/A</v>
      </c>
    </row>
    <row r="12" spans="1:12" x14ac:dyDescent="0.25">
      <c r="A12">
        <f t="shared" si="0"/>
        <v>4</v>
      </c>
      <c r="B12">
        <v>4</v>
      </c>
      <c r="C12" t="str">
        <f>IF(B12&lt;=LatestSprint,SUMIF(Данные!D:D,B12,Данные!B:B),"")</f>
        <v/>
      </c>
      <c r="D12" t="str">
        <f>IF(B12&lt;=LatestSprint,SUMIF(Данные!C:C,B12,Данные!B:B),"")</f>
        <v/>
      </c>
      <c r="E12" t="e">
        <f t="shared" si="4"/>
        <v>#N/A</v>
      </c>
      <c r="F12" t="e">
        <f t="shared" si="7"/>
        <v>#N/A</v>
      </c>
      <c r="G12" t="e">
        <f t="shared" si="1"/>
        <v>#DIV/0!</v>
      </c>
      <c r="H12" t="e">
        <f t="shared" si="2"/>
        <v>#DIV/0!</v>
      </c>
      <c r="I12" s="3" t="e">
        <f t="shared" si="3"/>
        <v>#DIV/0!</v>
      </c>
      <c r="J12" s="3" t="e">
        <f t="shared" si="8"/>
        <v>#DIV/0!</v>
      </c>
      <c r="K12" t="e">
        <f t="shared" si="5"/>
        <v>#N/A</v>
      </c>
      <c r="L12" t="e">
        <f t="shared" si="6"/>
        <v>#N/A</v>
      </c>
    </row>
    <row r="13" spans="1:12" x14ac:dyDescent="0.25">
      <c r="A13">
        <f t="shared" si="0"/>
        <v>5</v>
      </c>
      <c r="B13">
        <v>5</v>
      </c>
      <c r="C13" t="str">
        <f>IF(B13&lt;=LatestSprint,SUMIF(Данные!D:D,B13,Данные!B:B),"")</f>
        <v/>
      </c>
      <c r="D13" t="str">
        <f>IF(B13&lt;=LatestSprint,SUMIF(Данные!C:C,B13,Данные!B:B),"")</f>
        <v/>
      </c>
      <c r="E13" t="e">
        <f t="shared" si="4"/>
        <v>#N/A</v>
      </c>
      <c r="F13" t="e">
        <f t="shared" si="7"/>
        <v>#N/A</v>
      </c>
      <c r="G13" t="e">
        <f t="shared" si="1"/>
        <v>#DIV/0!</v>
      </c>
      <c r="H13" t="e">
        <f t="shared" si="2"/>
        <v>#DIV/0!</v>
      </c>
      <c r="I13" s="3" t="e">
        <f t="shared" si="3"/>
        <v>#DIV/0!</v>
      </c>
      <c r="J13" s="3" t="e">
        <f t="shared" si="8"/>
        <v>#DIV/0!</v>
      </c>
      <c r="K13" t="e">
        <f t="shared" si="5"/>
        <v>#N/A</v>
      </c>
      <c r="L13" t="e">
        <f t="shared" si="6"/>
        <v>#N/A</v>
      </c>
    </row>
    <row r="14" spans="1:12" x14ac:dyDescent="0.25">
      <c r="A14">
        <f t="shared" si="0"/>
        <v>6</v>
      </c>
      <c r="B14">
        <v>6</v>
      </c>
      <c r="C14" t="str">
        <f>IF(B14&lt;=LatestSprint,SUMIF(Данные!D:D,B14,Данные!B:B),"")</f>
        <v/>
      </c>
      <c r="D14" t="str">
        <f>IF(B14&lt;=LatestSprint,SUMIF(Данные!C:C,B14,Данные!B:B),"")</f>
        <v/>
      </c>
      <c r="E14" t="e">
        <f t="shared" si="4"/>
        <v>#N/A</v>
      </c>
      <c r="F14" t="e">
        <f t="shared" si="7"/>
        <v>#N/A</v>
      </c>
      <c r="G14" t="e">
        <f t="shared" si="1"/>
        <v>#DIV/0!</v>
      </c>
      <c r="H14" t="e">
        <f t="shared" si="2"/>
        <v>#DIV/0!</v>
      </c>
      <c r="I14" s="3" t="e">
        <f t="shared" si="3"/>
        <v>#DIV/0!</v>
      </c>
      <c r="J14" s="3" t="e">
        <f t="shared" si="8"/>
        <v>#DIV/0!</v>
      </c>
      <c r="K14" t="e">
        <f t="shared" si="5"/>
        <v>#N/A</v>
      </c>
      <c r="L14" t="e">
        <f t="shared" si="6"/>
        <v>#N/A</v>
      </c>
    </row>
    <row r="15" spans="1:12" x14ac:dyDescent="0.25">
      <c r="A15">
        <f t="shared" si="0"/>
        <v>7</v>
      </c>
      <c r="B15">
        <v>7</v>
      </c>
      <c r="C15" t="str">
        <f>IF(B15&lt;=LatestSprint,SUMIF(Данные!D:D,B15,Данные!B:B),"")</f>
        <v/>
      </c>
      <c r="D15" t="str">
        <f>IF(B15&lt;=LatestSprint,SUMIF(Данные!C:C,B15,Данные!B:B),"")</f>
        <v/>
      </c>
      <c r="E15" t="e">
        <f t="shared" si="4"/>
        <v>#N/A</v>
      </c>
      <c r="F15" t="e">
        <f t="shared" si="7"/>
        <v>#N/A</v>
      </c>
      <c r="G15" t="e">
        <f t="shared" si="1"/>
        <v>#DIV/0!</v>
      </c>
      <c r="H15" t="e">
        <f t="shared" si="2"/>
        <v>#DIV/0!</v>
      </c>
      <c r="I15" s="3" t="e">
        <f t="shared" si="3"/>
        <v>#DIV/0!</v>
      </c>
      <c r="J15" s="3" t="e">
        <f t="shared" si="8"/>
        <v>#DIV/0!</v>
      </c>
      <c r="K15" t="e">
        <f t="shared" si="5"/>
        <v>#N/A</v>
      </c>
      <c r="L15" t="e">
        <f t="shared" si="6"/>
        <v>#N/A</v>
      </c>
    </row>
    <row r="16" spans="1:12" x14ac:dyDescent="0.25">
      <c r="A16">
        <f t="shared" si="0"/>
        <v>8</v>
      </c>
      <c r="B16">
        <v>8</v>
      </c>
      <c r="C16" t="str">
        <f>IF(B16&lt;=LatestSprint,SUMIF(Данные!D:D,B16,Данные!B:B),"")</f>
        <v/>
      </c>
      <c r="D16" t="str">
        <f>IF(B16&lt;=LatestSprint,SUMIF(Данные!C:C,B16,Данные!B:B),"")</f>
        <v/>
      </c>
      <c r="E16" t="e">
        <f t="shared" si="4"/>
        <v>#N/A</v>
      </c>
      <c r="F16" t="e">
        <f t="shared" si="7"/>
        <v>#N/A</v>
      </c>
      <c r="G16" t="e">
        <f t="shared" si="1"/>
        <v>#DIV/0!</v>
      </c>
      <c r="H16" t="e">
        <f t="shared" si="2"/>
        <v>#DIV/0!</v>
      </c>
      <c r="I16" s="3" t="e">
        <f t="shared" si="3"/>
        <v>#DIV/0!</v>
      </c>
      <c r="J16" s="3" t="e">
        <f t="shared" si="8"/>
        <v>#DIV/0!</v>
      </c>
      <c r="K16" t="e">
        <f t="shared" si="5"/>
        <v>#N/A</v>
      </c>
      <c r="L16" t="e">
        <f t="shared" si="6"/>
        <v>#N/A</v>
      </c>
    </row>
    <row r="17" spans="1:12" x14ac:dyDescent="0.25">
      <c r="A17">
        <f t="shared" si="0"/>
        <v>9</v>
      </c>
      <c r="B17">
        <v>9</v>
      </c>
      <c r="C17" t="str">
        <f>IF(B17&lt;=LatestSprint,SUMIF(Данные!D:D,B17,Данные!B:B),"")</f>
        <v/>
      </c>
      <c r="D17" t="str">
        <f>IF(B17&lt;=LatestSprint,SUMIF(Данные!C:C,B17,Данные!B:B),"")</f>
        <v/>
      </c>
      <c r="E17" t="e">
        <f t="shared" si="4"/>
        <v>#N/A</v>
      </c>
      <c r="F17" t="e">
        <f t="shared" si="7"/>
        <v>#N/A</v>
      </c>
      <c r="G17" t="e">
        <f t="shared" si="1"/>
        <v>#DIV/0!</v>
      </c>
      <c r="H17" t="e">
        <f t="shared" si="2"/>
        <v>#DIV/0!</v>
      </c>
      <c r="I17" s="3" t="e">
        <f t="shared" si="3"/>
        <v>#DIV/0!</v>
      </c>
      <c r="J17" s="3" t="e">
        <f t="shared" si="8"/>
        <v>#DIV/0!</v>
      </c>
      <c r="K17" t="e">
        <f t="shared" si="5"/>
        <v>#N/A</v>
      </c>
      <c r="L17" t="e">
        <f t="shared" si="6"/>
        <v>#N/A</v>
      </c>
    </row>
    <row r="18" spans="1:12" x14ac:dyDescent="0.25">
      <c r="A18">
        <f t="shared" si="0"/>
        <v>10</v>
      </c>
      <c r="B18">
        <v>10</v>
      </c>
      <c r="C18" t="str">
        <f>IF(B18&lt;=LatestSprint,SUMIF(Данные!D:D,B18,Данные!B:B),"")</f>
        <v/>
      </c>
      <c r="D18" t="str">
        <f>IF(B18&lt;=LatestSprint,SUMIF(Данные!C:C,B18,Данные!B:B),"")</f>
        <v/>
      </c>
      <c r="E18" t="e">
        <f t="shared" si="4"/>
        <v>#N/A</v>
      </c>
      <c r="F18" t="e">
        <f t="shared" si="7"/>
        <v>#N/A</v>
      </c>
      <c r="G18" t="e">
        <f t="shared" si="1"/>
        <v>#DIV/0!</v>
      </c>
      <c r="H18" t="e">
        <f t="shared" si="2"/>
        <v>#DIV/0!</v>
      </c>
      <c r="I18" s="3" t="e">
        <f t="shared" si="3"/>
        <v>#DIV/0!</v>
      </c>
      <c r="J18" s="3" t="e">
        <f t="shared" si="8"/>
        <v>#DIV/0!</v>
      </c>
      <c r="K18" t="e">
        <f t="shared" si="5"/>
        <v>#N/A</v>
      </c>
      <c r="L18" t="e">
        <f t="shared" si="6"/>
        <v>#N/A</v>
      </c>
    </row>
    <row r="19" spans="1:12" x14ac:dyDescent="0.25">
      <c r="A19">
        <f t="shared" si="0"/>
        <v>11</v>
      </c>
      <c r="B19">
        <v>11</v>
      </c>
      <c r="C19" t="str">
        <f>IF(B19&lt;=LatestSprint,SUMIF(Данные!D:D,B19,Данные!B:B),"")</f>
        <v/>
      </c>
      <c r="D19" t="str">
        <f>IF(B19&lt;=LatestSprint,SUMIF(Данные!C:C,B19,Данные!B:B),"")</f>
        <v/>
      </c>
      <c r="E19" t="e">
        <f t="shared" si="4"/>
        <v>#N/A</v>
      </c>
      <c r="F19" t="e">
        <f t="shared" si="7"/>
        <v>#N/A</v>
      </c>
      <c r="G19" t="e">
        <f t="shared" si="1"/>
        <v>#DIV/0!</v>
      </c>
      <c r="H19" t="e">
        <f t="shared" si="2"/>
        <v>#DIV/0!</v>
      </c>
      <c r="I19" s="3" t="e">
        <f t="shared" si="3"/>
        <v>#DIV/0!</v>
      </c>
      <c r="J19" s="3" t="e">
        <f t="shared" si="8"/>
        <v>#DIV/0!</v>
      </c>
      <c r="K19" t="e">
        <f t="shared" si="5"/>
        <v>#N/A</v>
      </c>
      <c r="L19" t="e">
        <f t="shared" si="6"/>
        <v>#N/A</v>
      </c>
    </row>
    <row r="20" spans="1:12" x14ac:dyDescent="0.25">
      <c r="A20">
        <f t="shared" si="0"/>
        <v>12</v>
      </c>
      <c r="B20">
        <v>12</v>
      </c>
      <c r="C20" t="str">
        <f>IF(B20&lt;=LatestSprint,SUMIF(Данные!D:D,B20,Данные!B:B),"")</f>
        <v/>
      </c>
      <c r="D20" t="str">
        <f>IF(B20&lt;=LatestSprint,SUMIF(Данные!C:C,B20,Данные!B:B),"")</f>
        <v/>
      </c>
      <c r="E20" t="e">
        <f t="shared" si="4"/>
        <v>#N/A</v>
      </c>
      <c r="F20" t="e">
        <f t="shared" si="7"/>
        <v>#N/A</v>
      </c>
      <c r="G20" t="e">
        <f t="shared" si="1"/>
        <v>#DIV/0!</v>
      </c>
      <c r="H20" t="e">
        <f t="shared" si="2"/>
        <v>#DIV/0!</v>
      </c>
      <c r="I20" s="3" t="e">
        <f t="shared" si="3"/>
        <v>#DIV/0!</v>
      </c>
      <c r="J20" s="3" t="e">
        <f t="shared" si="8"/>
        <v>#DIV/0!</v>
      </c>
      <c r="K20" t="e">
        <f t="shared" si="5"/>
        <v>#N/A</v>
      </c>
      <c r="L20" t="e">
        <f t="shared" si="6"/>
        <v>#N/A</v>
      </c>
    </row>
    <row r="21" spans="1:12" x14ac:dyDescent="0.25">
      <c r="A21">
        <f t="shared" si="0"/>
        <v>13</v>
      </c>
      <c r="B21">
        <v>13</v>
      </c>
      <c r="C21" t="str">
        <f>IF(B21&lt;=LatestSprint,SUMIF(Данные!D:D,B21,Данные!B:B),"")</f>
        <v/>
      </c>
      <c r="D21" t="str">
        <f>IF(B21&lt;=LatestSprint,SUMIF(Данные!C:C,B21,Данные!B:B),"")</f>
        <v/>
      </c>
      <c r="E21" t="e">
        <f t="shared" si="4"/>
        <v>#N/A</v>
      </c>
      <c r="F21" t="e">
        <f t="shared" si="7"/>
        <v>#N/A</v>
      </c>
      <c r="G21" t="e">
        <f t="shared" si="1"/>
        <v>#DIV/0!</v>
      </c>
      <c r="H21" t="e">
        <f t="shared" si="2"/>
        <v>#DIV/0!</v>
      </c>
      <c r="I21" s="3" t="e">
        <f t="shared" si="3"/>
        <v>#DIV/0!</v>
      </c>
      <c r="J21" s="3" t="e">
        <f t="shared" si="8"/>
        <v>#DIV/0!</v>
      </c>
      <c r="K21" t="e">
        <f t="shared" si="5"/>
        <v>#N/A</v>
      </c>
      <c r="L21" t="e">
        <f t="shared" si="6"/>
        <v>#N/A</v>
      </c>
    </row>
    <row r="22" spans="1:12" x14ac:dyDescent="0.25">
      <c r="A22">
        <f t="shared" si="0"/>
        <v>14</v>
      </c>
      <c r="B22">
        <v>14</v>
      </c>
      <c r="C22" t="str">
        <f>IF(B22&lt;=LatestSprint,SUMIF(Данные!D:D,B22,Данные!B:B),"")</f>
        <v/>
      </c>
      <c r="D22" t="str">
        <f>IF(B22&lt;=LatestSprint,SUMIF(Данные!C:C,B22,Данные!B:B),"")</f>
        <v/>
      </c>
      <c r="E22" t="e">
        <f t="shared" si="4"/>
        <v>#N/A</v>
      </c>
      <c r="F22" t="e">
        <f t="shared" si="7"/>
        <v>#N/A</v>
      </c>
      <c r="G22" t="e">
        <f t="shared" si="1"/>
        <v>#DIV/0!</v>
      </c>
      <c r="H22" t="e">
        <f t="shared" si="2"/>
        <v>#DIV/0!</v>
      </c>
      <c r="I22" s="3" t="e">
        <f t="shared" si="3"/>
        <v>#DIV/0!</v>
      </c>
      <c r="J22" s="3" t="e">
        <f t="shared" si="8"/>
        <v>#DIV/0!</v>
      </c>
      <c r="K22" t="e">
        <f t="shared" si="5"/>
        <v>#N/A</v>
      </c>
      <c r="L22" t="e">
        <f t="shared" si="6"/>
        <v>#N/A</v>
      </c>
    </row>
    <row r="23" spans="1:12" x14ac:dyDescent="0.25">
      <c r="A23">
        <f t="shared" si="0"/>
        <v>15</v>
      </c>
      <c r="B23">
        <v>15</v>
      </c>
      <c r="C23" t="str">
        <f>IF(B23&lt;=LatestSprint,SUMIF(Данные!D:D,B23,Данные!B:B),"")</f>
        <v/>
      </c>
      <c r="D23" t="str">
        <f>IF(B23&lt;=LatestSprint,SUMIF(Данные!C:C,B23,Данные!B:B),"")</f>
        <v/>
      </c>
      <c r="E23" t="e">
        <f t="shared" si="4"/>
        <v>#N/A</v>
      </c>
      <c r="F23" t="e">
        <f t="shared" si="7"/>
        <v>#N/A</v>
      </c>
      <c r="G23" t="e">
        <f t="shared" si="1"/>
        <v>#DIV/0!</v>
      </c>
      <c r="H23" t="e">
        <f t="shared" si="2"/>
        <v>#DIV/0!</v>
      </c>
      <c r="I23" s="3" t="e">
        <f t="shared" si="3"/>
        <v>#DIV/0!</v>
      </c>
      <c r="J23" s="3" t="e">
        <f t="shared" si="8"/>
        <v>#DIV/0!</v>
      </c>
      <c r="K23" t="e">
        <f t="shared" si="5"/>
        <v>#N/A</v>
      </c>
      <c r="L23" t="e">
        <f t="shared" si="6"/>
        <v>#N/A</v>
      </c>
    </row>
    <row r="24" spans="1:12" x14ac:dyDescent="0.25">
      <c r="A24">
        <f t="shared" si="0"/>
        <v>16</v>
      </c>
      <c r="B24">
        <v>16</v>
      </c>
      <c r="C24" t="str">
        <f>IF(B24&lt;=LatestSprint,SUMIF(Данные!D:D,B24,Данные!B:B),"")</f>
        <v/>
      </c>
      <c r="D24" t="str">
        <f>IF(B24&lt;=LatestSprint,SUMIF(Данные!C:C,B24,Данные!B:B),"")</f>
        <v/>
      </c>
      <c r="E24" t="e">
        <f t="shared" si="4"/>
        <v>#N/A</v>
      </c>
      <c r="F24" t="e">
        <f t="shared" si="7"/>
        <v>#N/A</v>
      </c>
      <c r="G24" t="e">
        <f t="shared" si="1"/>
        <v>#DIV/0!</v>
      </c>
      <c r="H24" t="e">
        <f t="shared" si="2"/>
        <v>#DIV/0!</v>
      </c>
      <c r="I24" s="3" t="e">
        <f t="shared" si="3"/>
        <v>#DIV/0!</v>
      </c>
      <c r="J24" s="3" t="e">
        <f t="shared" ref="J24:J26" si="9">IF(I23,I24-I23,I24)</f>
        <v>#DIV/0!</v>
      </c>
      <c r="K24" t="e">
        <f t="shared" si="5"/>
        <v>#N/A</v>
      </c>
      <c r="L24" t="e">
        <f t="shared" si="6"/>
        <v>#N/A</v>
      </c>
    </row>
    <row r="25" spans="1:12" x14ac:dyDescent="0.25">
      <c r="A25">
        <f t="shared" si="0"/>
        <v>17</v>
      </c>
      <c r="B25">
        <v>17</v>
      </c>
      <c r="C25" t="str">
        <f>IF(B25&lt;=LatestSprint,SUMIF(Данные!D:D,B25,Данные!B:B),"")</f>
        <v/>
      </c>
      <c r="D25" t="str">
        <f>IF(B25&lt;=LatestSprint,SUMIF(Данные!C:C,B25,Данные!B:B),"")</f>
        <v/>
      </c>
      <c r="E25" t="e">
        <f t="shared" si="4"/>
        <v>#N/A</v>
      </c>
      <c r="F25" t="e">
        <f t="shared" si="7"/>
        <v>#N/A</v>
      </c>
      <c r="G25" t="e">
        <f t="shared" si="1"/>
        <v>#DIV/0!</v>
      </c>
      <c r="H25" t="e">
        <f t="shared" si="2"/>
        <v>#DIV/0!</v>
      </c>
      <c r="I25" s="3" t="e">
        <f t="shared" si="3"/>
        <v>#DIV/0!</v>
      </c>
      <c r="J25" s="3" t="e">
        <f t="shared" si="9"/>
        <v>#DIV/0!</v>
      </c>
      <c r="K25" t="e">
        <f t="shared" si="5"/>
        <v>#N/A</v>
      </c>
      <c r="L25" t="e">
        <f t="shared" si="6"/>
        <v>#N/A</v>
      </c>
    </row>
    <row r="26" spans="1:12" x14ac:dyDescent="0.25">
      <c r="A26">
        <f t="shared" si="0"/>
        <v>18</v>
      </c>
      <c r="B26">
        <v>18</v>
      </c>
      <c r="C26" t="str">
        <f>IF(B26&lt;=LatestSprint,SUMIF(Данные!D:D,B26,Данные!B:B),"")</f>
        <v/>
      </c>
      <c r="D26" t="str">
        <f>IF(B26&lt;=LatestSprint,SUMIF(Данные!C:C,B26,Данные!B:B),"")</f>
        <v/>
      </c>
      <c r="E26" t="e">
        <f t="shared" si="4"/>
        <v>#N/A</v>
      </c>
      <c r="F26" t="e">
        <f t="shared" si="7"/>
        <v>#N/A</v>
      </c>
      <c r="G26" t="e">
        <f t="shared" si="1"/>
        <v>#DIV/0!</v>
      </c>
      <c r="H26" t="e">
        <f t="shared" si="2"/>
        <v>#DIV/0!</v>
      </c>
      <c r="I26" s="3" t="e">
        <f t="shared" si="3"/>
        <v>#DIV/0!</v>
      </c>
      <c r="J26" s="3" t="e">
        <f t="shared" si="9"/>
        <v>#DIV/0!</v>
      </c>
      <c r="K26" t="e">
        <f t="shared" si="5"/>
        <v>#N/A</v>
      </c>
      <c r="L26" t="e">
        <f t="shared" si="6"/>
        <v>#N/A</v>
      </c>
    </row>
    <row r="27" spans="1:12" x14ac:dyDescent="0.25">
      <c r="A27">
        <f t="shared" ref="A27:A28" si="10">B27-LatestSprint</f>
        <v>19</v>
      </c>
      <c r="B27">
        <v>19</v>
      </c>
      <c r="C27" t="str">
        <f>IF(B27&lt;=LatestSprint,SUMIF(Данные!D:D,B27,Данные!B:B),"")</f>
        <v/>
      </c>
      <c r="D27" t="str">
        <f>IF(B27&lt;=LatestSprint,SUMIF(Данные!C:C,B27,Данные!B:B),"")</f>
        <v/>
      </c>
      <c r="E27" t="e">
        <f t="shared" ref="E27:E28" si="11">IF(B27&lt;=LatestSprint,E26-C27,NA())</f>
        <v>#N/A</v>
      </c>
      <c r="F27" t="e">
        <f t="shared" ref="F27:F28" si="12">IF(C27&lt;&gt;"",-D27+F26,NA())</f>
        <v>#N/A</v>
      </c>
      <c r="G27" t="e">
        <f t="shared" ref="G27:G28" si="13">IF(A27&gt;0,A27*(AverageOut-AverageIn),0)</f>
        <v>#DIV/0!</v>
      </c>
      <c r="H27" t="e">
        <f t="shared" ref="H27:H28" si="14">IF(A27&gt;0,SQRT(A27)*SQRT(DevIn*DevIn + DevOut*DevOut),0.001)</f>
        <v>#DIV/0!</v>
      </c>
      <c r="I27" s="3" t="e">
        <f t="shared" ref="I27:I28" si="15">1-NORMDIST(WorkLeft,G27,H27,TRUE)</f>
        <v>#DIV/0!</v>
      </c>
      <c r="J27" s="3" t="e">
        <f t="shared" ref="J27:J28" si="16">IF(I26,I27-I26,I27)</f>
        <v>#DIV/0!</v>
      </c>
      <c r="K27" t="e">
        <f t="shared" ref="K27:K28" si="17">IF(C27="",NA(),C27)</f>
        <v>#N/A</v>
      </c>
      <c r="L27" t="e">
        <f t="shared" ref="L27:L28" si="18">IF(D27="",NA(),D27)</f>
        <v>#N/A</v>
      </c>
    </row>
    <row r="28" spans="1:12" x14ac:dyDescent="0.25">
      <c r="A28">
        <f t="shared" si="10"/>
        <v>20</v>
      </c>
      <c r="B28">
        <v>20</v>
      </c>
      <c r="C28" t="str">
        <f>IF(B28&lt;=LatestSprint,SUMIF(Данные!D:D,B28,Данные!B:B),"")</f>
        <v/>
      </c>
      <c r="D28" t="str">
        <f>IF(B28&lt;=LatestSprint,SUMIF(Данные!C:C,B28,Данные!B:B),"")</f>
        <v/>
      </c>
      <c r="E28" t="e">
        <f t="shared" si="11"/>
        <v>#N/A</v>
      </c>
      <c r="F28" t="e">
        <f t="shared" si="12"/>
        <v>#N/A</v>
      </c>
      <c r="G28" t="e">
        <f t="shared" si="13"/>
        <v>#DIV/0!</v>
      </c>
      <c r="H28" t="e">
        <f t="shared" si="14"/>
        <v>#DIV/0!</v>
      </c>
      <c r="I28" s="3" t="e">
        <f t="shared" si="15"/>
        <v>#DIV/0!</v>
      </c>
      <c r="J28" s="3" t="e">
        <f t="shared" si="16"/>
        <v>#DIV/0!</v>
      </c>
      <c r="K28" t="e">
        <f t="shared" si="17"/>
        <v>#N/A</v>
      </c>
      <c r="L28" t="e">
        <f t="shared" si="18"/>
        <v>#N/A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Данные</vt:lpstr>
      <vt:lpstr>График</vt:lpstr>
      <vt:lpstr>Расчеты</vt:lpstr>
      <vt:lpstr>AverageIn</vt:lpstr>
      <vt:lpstr>AverageOut</vt:lpstr>
      <vt:lpstr>DevIn</vt:lpstr>
      <vt:lpstr>DevOut</vt:lpstr>
      <vt:lpstr>LatestSprint</vt:lpstr>
      <vt:lpstr>PreGameSize</vt:lpstr>
      <vt:lpstr>WorkLeft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ssl</cp:lastModifiedBy>
  <dcterms:created xsi:type="dcterms:W3CDTF">2009-06-16T13:34:02Z</dcterms:created>
  <dcterms:modified xsi:type="dcterms:W3CDTF">2018-09-11T09:05:12Z</dcterms:modified>
</cp:coreProperties>
</file>