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15315" windowHeight="1107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83" i="1" l="1"/>
  <c r="H78" i="1"/>
  <c r="O58" i="1" s="1"/>
  <c r="J70" i="1"/>
  <c r="J67" i="1"/>
  <c r="F60" i="1"/>
  <c r="F61" i="1"/>
  <c r="F62" i="1"/>
  <c r="F63" i="1"/>
  <c r="F64" i="1"/>
  <c r="F65" i="1"/>
  <c r="F66" i="1"/>
  <c r="F67" i="1"/>
  <c r="F68" i="1"/>
  <c r="F69" i="1"/>
  <c r="F70" i="1"/>
  <c r="F71" i="1"/>
  <c r="F59" i="1"/>
  <c r="E61" i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60" i="1"/>
  <c r="D62" i="1"/>
  <c r="D63" i="1" s="1"/>
  <c r="D64" i="1" s="1"/>
  <c r="D65" i="1" s="1"/>
  <c r="D66" i="1" s="1"/>
  <c r="D67" i="1" s="1"/>
  <c r="D68" i="1" s="1"/>
  <c r="D69" i="1" s="1"/>
  <c r="D70" i="1" s="1"/>
  <c r="D71" i="1" s="1"/>
  <c r="D61" i="1"/>
  <c r="D60" i="1"/>
  <c r="L27" i="1"/>
  <c r="J27" i="1"/>
  <c r="J26" i="1"/>
  <c r="J23" i="1"/>
  <c r="L5" i="1"/>
  <c r="L6" i="1"/>
  <c r="L7" i="1"/>
  <c r="L8" i="1"/>
  <c r="L9" i="1"/>
  <c r="L10" i="1"/>
  <c r="L11" i="1"/>
  <c r="L12" i="1"/>
  <c r="L13" i="1"/>
  <c r="L14" i="1"/>
  <c r="L15" i="1"/>
  <c r="L4" i="1"/>
  <c r="H4" i="1"/>
  <c r="J5" i="1"/>
  <c r="J16" i="1"/>
  <c r="I5" i="1"/>
  <c r="I6" i="1"/>
  <c r="I7" i="1"/>
  <c r="I8" i="1"/>
  <c r="I9" i="1"/>
  <c r="I10" i="1"/>
  <c r="I11" i="1"/>
  <c r="I12" i="1"/>
  <c r="I13" i="1"/>
  <c r="I14" i="1"/>
  <c r="I15" i="1"/>
  <c r="I16" i="1"/>
  <c r="I4" i="1"/>
  <c r="H5" i="1"/>
  <c r="H6" i="1"/>
  <c r="H7" i="1"/>
  <c r="H8" i="1"/>
  <c r="H9" i="1"/>
  <c r="H10" i="1"/>
  <c r="H11" i="1"/>
  <c r="H12" i="1"/>
  <c r="H13" i="1"/>
  <c r="H14" i="1"/>
  <c r="H15" i="1"/>
  <c r="H16" i="1"/>
  <c r="J17" i="1"/>
  <c r="C4" i="1"/>
  <c r="C17" i="1" s="1"/>
  <c r="C20" i="1" s="1"/>
  <c r="D4" i="1"/>
  <c r="E4" i="1"/>
  <c r="D5" i="1"/>
  <c r="E5" i="1" s="1"/>
  <c r="D6" i="1"/>
  <c r="E6" i="1" s="1"/>
  <c r="D7" i="1"/>
  <c r="E7" i="1" s="1"/>
  <c r="D8" i="1"/>
  <c r="E8" i="1" s="1"/>
  <c r="D9" i="1"/>
  <c r="E9" i="1" s="1"/>
  <c r="D10" i="1"/>
  <c r="E10" i="1" s="1"/>
  <c r="D11" i="1"/>
  <c r="E11" i="1" s="1"/>
  <c r="D12" i="1"/>
  <c r="E12" i="1" s="1"/>
  <c r="D13" i="1"/>
  <c r="E13" i="1" s="1"/>
  <c r="D14" i="1"/>
  <c r="E14" i="1" s="1"/>
  <c r="D15" i="1"/>
  <c r="E15" i="1" s="1"/>
  <c r="D16" i="1"/>
  <c r="E16" i="1" s="1"/>
  <c r="C5" i="1"/>
  <c r="C6" i="1"/>
  <c r="C7" i="1"/>
  <c r="C8" i="1"/>
  <c r="C9" i="1"/>
  <c r="C10" i="1"/>
  <c r="C11" i="1"/>
  <c r="C12" i="1"/>
  <c r="C13" i="1"/>
  <c r="C14" i="1"/>
  <c r="C15" i="1"/>
  <c r="C16" i="1"/>
  <c r="B17" i="1"/>
  <c r="O69" i="1" l="1"/>
  <c r="O65" i="1"/>
  <c r="O60" i="1"/>
  <c r="O62" i="1"/>
  <c r="O68" i="1"/>
  <c r="O64" i="1"/>
  <c r="O59" i="1"/>
  <c r="O72" i="1" s="1"/>
  <c r="H83" i="1" s="1"/>
  <c r="O61" i="1"/>
  <c r="O66" i="1"/>
  <c r="O67" i="1"/>
  <c r="O63" i="1"/>
  <c r="L17" i="1"/>
  <c r="F12" i="1"/>
  <c r="F5" i="1"/>
  <c r="F14" i="1"/>
  <c r="F16" i="1"/>
  <c r="F13" i="1"/>
  <c r="F15" i="1"/>
  <c r="F4" i="1"/>
  <c r="F6" i="1"/>
  <c r="F8" i="1"/>
  <c r="F10" i="1"/>
  <c r="F11" i="1"/>
  <c r="F7" i="1"/>
  <c r="F9" i="1"/>
  <c r="E17" i="1"/>
  <c r="C22" i="1" s="1"/>
  <c r="C24" i="1" s="1"/>
  <c r="C27" i="1" s="1"/>
  <c r="G7" i="1" l="1"/>
  <c r="G16" i="1"/>
  <c r="G11" i="1"/>
  <c r="G4" i="1"/>
  <c r="G14" i="1"/>
  <c r="G6" i="1"/>
  <c r="G10" i="1"/>
  <c r="G15" i="1"/>
  <c r="G5" i="1"/>
  <c r="G9" i="1"/>
  <c r="G8" i="1"/>
  <c r="G13" i="1"/>
  <c r="G12" i="1"/>
</calcChain>
</file>

<file path=xl/sharedStrings.xml><?xml version="1.0" encoding="utf-8"?>
<sst xmlns="http://schemas.openxmlformats.org/spreadsheetml/2006/main" count="24" uniqueCount="22">
  <si>
    <t>x</t>
  </si>
  <si>
    <t>m</t>
  </si>
  <si>
    <t>xm</t>
  </si>
  <si>
    <t>x^2</t>
  </si>
  <si>
    <t>x^2m</t>
  </si>
  <si>
    <t>k=0,5</t>
  </si>
  <si>
    <t>f(t)</t>
  </si>
  <si>
    <t>k=</t>
  </si>
  <si>
    <t>13-1-2</t>
  </si>
  <si>
    <t>&gt;</t>
  </si>
  <si>
    <t>критерій Пірсона</t>
  </si>
  <si>
    <t>&lt;3</t>
  </si>
  <si>
    <t>M</t>
  </si>
  <si>
    <t>D</t>
  </si>
  <si>
    <t>p</t>
  </si>
  <si>
    <t>q</t>
  </si>
  <si>
    <t>C</t>
  </si>
  <si>
    <t>I</t>
  </si>
  <si>
    <t>&lt;</t>
  </si>
  <si>
    <t>критерій Романовського</t>
  </si>
  <si>
    <t>критерій Колмогорова</t>
  </si>
  <si>
    <t>критерій Ястремського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</si>
</sst>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2" fontId="0" fillId="0" borderId="0" xfId="0" applyNumberFormat="1"/>
    <xf numFmtId="49" fontId="0" fillId="0" borderId="0" xfId="0" applyNumberFormat="1"/>
    <xf numFmtId="2" fontId="0" fillId="2" borderId="0" xfId="0" applyNumberForma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343146906520073E-2"/>
          <c:y val="7.2423398328690811E-2"/>
          <c:w val="0.78964526074101937"/>
          <c:h val="0.8022284122562674"/>
        </c:manualLayout>
      </c:layout>
      <c:lineChart>
        <c:grouping val="standard"/>
        <c:varyColors val="0"/>
        <c:ser>
          <c:idx val="0"/>
          <c:order val="0"/>
          <c:tx>
            <c:v>Емпіричний розподіл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Лист1!$A$4:$A$16</c:f>
              <c:numCache>
                <c:formatCode>General</c:formatCode>
                <c:ptCount val="13"/>
                <c:pt idx="0">
                  <c:v>3</c:v>
                </c:pt>
                <c:pt idx="1">
                  <c:v>3.5</c:v>
                </c:pt>
                <c:pt idx="2">
                  <c:v>4</c:v>
                </c:pt>
                <c:pt idx="3">
                  <c:v>4.5</c:v>
                </c:pt>
                <c:pt idx="4">
                  <c:v>5</c:v>
                </c:pt>
                <c:pt idx="5">
                  <c:v>5.5</c:v>
                </c:pt>
                <c:pt idx="6">
                  <c:v>6</c:v>
                </c:pt>
                <c:pt idx="7">
                  <c:v>6.5</c:v>
                </c:pt>
                <c:pt idx="8">
                  <c:v>7</c:v>
                </c:pt>
                <c:pt idx="9">
                  <c:v>7.5</c:v>
                </c:pt>
                <c:pt idx="10">
                  <c:v>8</c:v>
                </c:pt>
                <c:pt idx="11">
                  <c:v>8.5</c:v>
                </c:pt>
                <c:pt idx="12">
                  <c:v>9</c:v>
                </c:pt>
              </c:numCache>
            </c:numRef>
          </c:cat>
          <c:val>
            <c:numRef>
              <c:f>Лист1!$B$4:$B$16</c:f>
              <c:numCache>
                <c:formatCode>General</c:formatCode>
                <c:ptCount val="13"/>
                <c:pt idx="0">
                  <c:v>2</c:v>
                </c:pt>
                <c:pt idx="1">
                  <c:v>7</c:v>
                </c:pt>
                <c:pt idx="2">
                  <c:v>6</c:v>
                </c:pt>
                <c:pt idx="3">
                  <c:v>13</c:v>
                </c:pt>
                <c:pt idx="4">
                  <c:v>16</c:v>
                </c:pt>
                <c:pt idx="5">
                  <c:v>16</c:v>
                </c:pt>
                <c:pt idx="6">
                  <c:v>16</c:v>
                </c:pt>
                <c:pt idx="7">
                  <c:v>14</c:v>
                </c:pt>
                <c:pt idx="8">
                  <c:v>11</c:v>
                </c:pt>
                <c:pt idx="9">
                  <c:v>4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v>Теоретичний розподіл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Лист1!$J$4:$J$16</c:f>
              <c:numCache>
                <c:formatCode>General</c:formatCode>
                <c:ptCount val="13"/>
                <c:pt idx="0">
                  <c:v>2</c:v>
                </c:pt>
                <c:pt idx="1">
                  <c:v>4</c:v>
                </c:pt>
                <c:pt idx="2">
                  <c:v>8</c:v>
                </c:pt>
                <c:pt idx="3">
                  <c:v>12</c:v>
                </c:pt>
                <c:pt idx="4">
                  <c:v>16</c:v>
                </c:pt>
                <c:pt idx="5">
                  <c:v>18</c:v>
                </c:pt>
                <c:pt idx="6">
                  <c:v>17</c:v>
                </c:pt>
                <c:pt idx="7">
                  <c:v>14</c:v>
                </c:pt>
                <c:pt idx="8">
                  <c:v>9</c:v>
                </c:pt>
                <c:pt idx="9">
                  <c:v>6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350016"/>
        <c:axId val="652876544"/>
      </c:lineChart>
      <c:catAx>
        <c:axId val="70735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2876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52876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073500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921684546713213"/>
          <c:y val="0.93991767742124155"/>
          <c:w val="0.60389640615311435"/>
          <c:h val="6.00823225787584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0</xdr:row>
          <xdr:rowOff>19050</xdr:rowOff>
        </xdr:from>
        <xdr:to>
          <xdr:col>5</xdr:col>
          <xdr:colOff>409575</xdr:colOff>
          <xdr:row>1</xdr:row>
          <xdr:rowOff>9525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0</xdr:row>
          <xdr:rowOff>57150</xdr:rowOff>
        </xdr:from>
        <xdr:to>
          <xdr:col>6</xdr:col>
          <xdr:colOff>371475</xdr:colOff>
          <xdr:row>2</xdr:row>
          <xdr:rowOff>85725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0</xdr:row>
          <xdr:rowOff>9525</xdr:rowOff>
        </xdr:from>
        <xdr:to>
          <xdr:col>8</xdr:col>
          <xdr:colOff>400050</xdr:colOff>
          <xdr:row>1</xdr:row>
          <xdr:rowOff>9525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0</xdr:row>
          <xdr:rowOff>19050</xdr:rowOff>
        </xdr:from>
        <xdr:to>
          <xdr:col>9</xdr:col>
          <xdr:colOff>400050</xdr:colOff>
          <xdr:row>1</xdr:row>
          <xdr:rowOff>19050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19</xdr:row>
          <xdr:rowOff>0</xdr:rowOff>
        </xdr:from>
        <xdr:to>
          <xdr:col>1</xdr:col>
          <xdr:colOff>123825</xdr:colOff>
          <xdr:row>19</xdr:row>
          <xdr:rowOff>152400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</xdr:row>
          <xdr:rowOff>0</xdr:rowOff>
        </xdr:from>
        <xdr:to>
          <xdr:col>1</xdr:col>
          <xdr:colOff>190500</xdr:colOff>
          <xdr:row>22</xdr:row>
          <xdr:rowOff>28575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</xdr:row>
          <xdr:rowOff>0</xdr:rowOff>
        </xdr:from>
        <xdr:to>
          <xdr:col>1</xdr:col>
          <xdr:colOff>142875</xdr:colOff>
          <xdr:row>23</xdr:row>
          <xdr:rowOff>123825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0</xdr:rowOff>
        </xdr:from>
        <xdr:to>
          <xdr:col>1</xdr:col>
          <xdr:colOff>304800</xdr:colOff>
          <xdr:row>27</xdr:row>
          <xdr:rowOff>28575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0</xdr:col>
      <xdr:colOff>47625</xdr:colOff>
      <xdr:row>31</xdr:row>
      <xdr:rowOff>19050</xdr:rowOff>
    </xdr:from>
    <xdr:to>
      <xdr:col>9</xdr:col>
      <xdr:colOff>447675</xdr:colOff>
      <xdr:row>52</xdr:row>
      <xdr:rowOff>38100</xdr:rowOff>
    </xdr:to>
    <xdr:graphicFrame macro="">
      <xdr:nvGraphicFramePr>
        <xdr:cNvPr id="1033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</xdr:row>
          <xdr:rowOff>0</xdr:rowOff>
        </xdr:from>
        <xdr:to>
          <xdr:col>16</xdr:col>
          <xdr:colOff>552450</xdr:colOff>
          <xdr:row>9</xdr:row>
          <xdr:rowOff>28575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12</xdr:row>
          <xdr:rowOff>161925</xdr:rowOff>
        </xdr:from>
        <xdr:to>
          <xdr:col>17</xdr:col>
          <xdr:colOff>19050</xdr:colOff>
          <xdr:row>18</xdr:row>
          <xdr:rowOff>123825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21</xdr:row>
          <xdr:rowOff>142875</xdr:rowOff>
        </xdr:from>
        <xdr:to>
          <xdr:col>8</xdr:col>
          <xdr:colOff>504825</xdr:colOff>
          <xdr:row>23</xdr:row>
          <xdr:rowOff>38100</xdr:rowOff>
        </xdr:to>
        <xdr:sp macro="" textlink="">
          <xdr:nvSpPr>
            <xdr:cNvPr id="1040" name="Object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55</xdr:row>
          <xdr:rowOff>19050</xdr:rowOff>
        </xdr:from>
        <xdr:to>
          <xdr:col>2</xdr:col>
          <xdr:colOff>400050</xdr:colOff>
          <xdr:row>56</xdr:row>
          <xdr:rowOff>19050</xdr:rowOff>
        </xdr:to>
        <xdr:sp macro="" textlink="">
          <xdr:nvSpPr>
            <xdr:cNvPr id="1041" name="Object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55</xdr:row>
          <xdr:rowOff>19050</xdr:rowOff>
        </xdr:from>
        <xdr:to>
          <xdr:col>4</xdr:col>
          <xdr:colOff>419100</xdr:colOff>
          <xdr:row>56</xdr:row>
          <xdr:rowOff>9525</xdr:rowOff>
        </xdr:to>
        <xdr:sp macro="" textlink="">
          <xdr:nvSpPr>
            <xdr:cNvPr id="1042" name="Object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55</xdr:row>
          <xdr:rowOff>19050</xdr:rowOff>
        </xdr:from>
        <xdr:to>
          <xdr:col>6</xdr:col>
          <xdr:colOff>57150</xdr:colOff>
          <xdr:row>56</xdr:row>
          <xdr:rowOff>9525</xdr:rowOff>
        </xdr:to>
        <xdr:sp macro="" textlink="">
          <xdr:nvSpPr>
            <xdr:cNvPr id="1043" name="Object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56</xdr:row>
          <xdr:rowOff>47625</xdr:rowOff>
        </xdr:from>
        <xdr:to>
          <xdr:col>10</xdr:col>
          <xdr:colOff>533400</xdr:colOff>
          <xdr:row>64</xdr:row>
          <xdr:rowOff>66675</xdr:rowOff>
        </xdr:to>
        <xdr:sp macro="" textlink="">
          <xdr:nvSpPr>
            <xdr:cNvPr id="1044" name="Object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67</xdr:row>
          <xdr:rowOff>161925</xdr:rowOff>
        </xdr:from>
        <xdr:to>
          <xdr:col>8</xdr:col>
          <xdr:colOff>295275</xdr:colOff>
          <xdr:row>70</xdr:row>
          <xdr:rowOff>38100</xdr:rowOff>
        </xdr:to>
        <xdr:sp macro="" textlink="">
          <xdr:nvSpPr>
            <xdr:cNvPr id="1045" name="Object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571500</xdr:colOff>
          <xdr:row>67</xdr:row>
          <xdr:rowOff>161925</xdr:rowOff>
        </xdr:from>
        <xdr:to>
          <xdr:col>11</xdr:col>
          <xdr:colOff>333375</xdr:colOff>
          <xdr:row>71</xdr:row>
          <xdr:rowOff>47625</xdr:rowOff>
        </xdr:to>
        <xdr:sp macro="" textlink="">
          <xdr:nvSpPr>
            <xdr:cNvPr id="1046" name="Object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72</xdr:row>
          <xdr:rowOff>0</xdr:rowOff>
        </xdr:from>
        <xdr:to>
          <xdr:col>13</xdr:col>
          <xdr:colOff>171450</xdr:colOff>
          <xdr:row>76</xdr:row>
          <xdr:rowOff>0</xdr:rowOff>
        </xdr:to>
        <xdr:sp macro="" textlink="">
          <xdr:nvSpPr>
            <xdr:cNvPr id="1047" name="Object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80</xdr:row>
          <xdr:rowOff>0</xdr:rowOff>
        </xdr:from>
        <xdr:to>
          <xdr:col>6</xdr:col>
          <xdr:colOff>447675</xdr:colOff>
          <xdr:row>81</xdr:row>
          <xdr:rowOff>0</xdr:rowOff>
        </xdr:to>
        <xdr:sp macro="" textlink="">
          <xdr:nvSpPr>
            <xdr:cNvPr id="1048" name="Object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15</xdr:row>
          <xdr:rowOff>123825</xdr:rowOff>
        </xdr:from>
        <xdr:to>
          <xdr:col>12</xdr:col>
          <xdr:colOff>266700</xdr:colOff>
          <xdr:row>17</xdr:row>
          <xdr:rowOff>19050</xdr:rowOff>
        </xdr:to>
        <xdr:sp macro="" textlink="">
          <xdr:nvSpPr>
            <xdr:cNvPr id="1049" name="Object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26" Type="http://schemas.openxmlformats.org/officeDocument/2006/relationships/oleObject" Target="../embeddings/oleObject12.bin"/><Relationship Id="rId39" Type="http://schemas.openxmlformats.org/officeDocument/2006/relationships/oleObject" Target="../embeddings/oleObject19.bin"/><Relationship Id="rId21" Type="http://schemas.openxmlformats.org/officeDocument/2006/relationships/image" Target="../media/image9.emf"/><Relationship Id="rId34" Type="http://schemas.openxmlformats.org/officeDocument/2006/relationships/image" Target="../media/image15.emf"/><Relationship Id="rId42" Type="http://schemas.openxmlformats.org/officeDocument/2006/relationships/image" Target="../media/image19.emf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29" Type="http://schemas.openxmlformats.org/officeDocument/2006/relationships/oleObject" Target="../embeddings/oleObject14.bin"/><Relationship Id="rId41" Type="http://schemas.openxmlformats.org/officeDocument/2006/relationships/oleObject" Target="../embeddings/oleObject20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24" Type="http://schemas.openxmlformats.org/officeDocument/2006/relationships/oleObject" Target="../embeddings/oleObject11.bin"/><Relationship Id="rId32" Type="http://schemas.openxmlformats.org/officeDocument/2006/relationships/image" Target="../media/image14.emf"/><Relationship Id="rId37" Type="http://schemas.openxmlformats.org/officeDocument/2006/relationships/oleObject" Target="../embeddings/oleObject18.bin"/><Relationship Id="rId40" Type="http://schemas.openxmlformats.org/officeDocument/2006/relationships/image" Target="../media/image18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image" Target="../media/image12.emf"/><Relationship Id="rId36" Type="http://schemas.openxmlformats.org/officeDocument/2006/relationships/image" Target="../media/image16.emf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31" Type="http://schemas.openxmlformats.org/officeDocument/2006/relationships/oleObject" Target="../embeddings/oleObject15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Relationship Id="rId27" Type="http://schemas.openxmlformats.org/officeDocument/2006/relationships/oleObject" Target="../embeddings/oleObject13.bin"/><Relationship Id="rId30" Type="http://schemas.openxmlformats.org/officeDocument/2006/relationships/image" Target="../media/image13.emf"/><Relationship Id="rId35" Type="http://schemas.openxmlformats.org/officeDocument/2006/relationships/oleObject" Target="../embeddings/oleObject17.bin"/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oleObject" Target="../embeddings/oleObject16.bin"/><Relationship Id="rId38" Type="http://schemas.openxmlformats.org/officeDocument/2006/relationships/image" Target="../media/image17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83"/>
  <sheetViews>
    <sheetView tabSelected="1" workbookViewId="0">
      <selection activeCell="K34" sqref="K34"/>
    </sheetView>
  </sheetViews>
  <sheetFormatPr defaultRowHeight="12.75" x14ac:dyDescent="0.2"/>
  <cols>
    <col min="11" max="11" width="10.140625" bestFit="1" customWidth="1"/>
  </cols>
  <sheetData>
    <row r="1" spans="1:12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H1" t="s">
        <v>6</v>
      </c>
    </row>
    <row r="4" spans="1:12" x14ac:dyDescent="0.2">
      <c r="A4">
        <v>3</v>
      </c>
      <c r="B4">
        <v>2</v>
      </c>
      <c r="C4">
        <f>A4*B4</f>
        <v>6</v>
      </c>
      <c r="D4">
        <f>A4^2</f>
        <v>9</v>
      </c>
      <c r="E4">
        <f>D4*B4</f>
        <v>18</v>
      </c>
      <c r="F4" s="2">
        <f>A4-$C$20</f>
        <v>-2.6045454545454545</v>
      </c>
      <c r="G4" s="2">
        <f>F4/$C$24</f>
        <v>-2.1041022139312386</v>
      </c>
      <c r="H4" s="2">
        <f>_xlfn.NORM.S.DIST(G4,0)</f>
        <v>4.3605953205399055E-2</v>
      </c>
      <c r="I4">
        <f>H4*$C$27</f>
        <v>1.9375073829472111</v>
      </c>
      <c r="J4">
        <v>2</v>
      </c>
      <c r="L4">
        <f>(B4-J4)^2/J4</f>
        <v>0</v>
      </c>
    </row>
    <row r="5" spans="1:12" x14ac:dyDescent="0.2">
      <c r="A5">
        <v>3.5</v>
      </c>
      <c r="B5">
        <v>7</v>
      </c>
      <c r="C5">
        <f t="shared" ref="C5:C16" si="0">A5*B5</f>
        <v>24.5</v>
      </c>
      <c r="D5">
        <f t="shared" ref="D5:D16" si="1">A5^2</f>
        <v>12.25</v>
      </c>
      <c r="E5">
        <f t="shared" ref="E5:E16" si="2">D5*B5</f>
        <v>85.75</v>
      </c>
      <c r="F5" s="2">
        <f t="shared" ref="F5:F16" si="3">A5-$C$20</f>
        <v>-2.1045454545454545</v>
      </c>
      <c r="G5" s="2">
        <f t="shared" ref="G5:G16" si="4">F5/$C$24</f>
        <v>-1.7001733421468823</v>
      </c>
      <c r="H5" s="2">
        <f t="shared" ref="H5:H16" si="5">_xlfn.NORM.S.DIST(G5,0)</f>
        <v>9.4021365510140953E-2</v>
      </c>
      <c r="I5">
        <f t="shared" ref="I5:I16" si="6">H5*$C$27</f>
        <v>4.1775738503549427</v>
      </c>
      <c r="J5">
        <f t="shared" ref="J5:J16" si="7">INT(I5)</f>
        <v>4</v>
      </c>
      <c r="L5">
        <f t="shared" ref="L5:L15" si="8">(B5-J5)^2/J5</f>
        <v>2.25</v>
      </c>
    </row>
    <row r="6" spans="1:12" x14ac:dyDescent="0.2">
      <c r="A6">
        <v>4</v>
      </c>
      <c r="B6">
        <v>6</v>
      </c>
      <c r="C6">
        <f t="shared" si="0"/>
        <v>24</v>
      </c>
      <c r="D6">
        <f t="shared" si="1"/>
        <v>16</v>
      </c>
      <c r="E6">
        <f t="shared" si="2"/>
        <v>96</v>
      </c>
      <c r="F6" s="2">
        <f t="shared" si="3"/>
        <v>-1.6045454545454545</v>
      </c>
      <c r="G6" s="2">
        <f t="shared" si="4"/>
        <v>-1.2962444703625258</v>
      </c>
      <c r="H6" s="2">
        <f t="shared" si="5"/>
        <v>0.17220607709880584</v>
      </c>
      <c r="I6">
        <f t="shared" si="6"/>
        <v>7.6514907080623606</v>
      </c>
      <c r="J6">
        <v>8</v>
      </c>
      <c r="L6">
        <f t="shared" si="8"/>
        <v>0.5</v>
      </c>
    </row>
    <row r="7" spans="1:12" x14ac:dyDescent="0.2">
      <c r="A7">
        <v>4.5</v>
      </c>
      <c r="B7">
        <v>13</v>
      </c>
      <c r="C7">
        <f t="shared" si="0"/>
        <v>58.5</v>
      </c>
      <c r="D7">
        <f t="shared" si="1"/>
        <v>20.25</v>
      </c>
      <c r="E7">
        <f t="shared" si="2"/>
        <v>263.25</v>
      </c>
      <c r="F7" s="2">
        <f t="shared" si="3"/>
        <v>-1.1045454545454545</v>
      </c>
      <c r="G7" s="2">
        <f t="shared" si="4"/>
        <v>-0.89231559857816933</v>
      </c>
      <c r="H7" s="2">
        <f t="shared" si="5"/>
        <v>0.26792395280256748</v>
      </c>
      <c r="I7">
        <f t="shared" si="6"/>
        <v>11.904444197750088</v>
      </c>
      <c r="J7">
        <v>12</v>
      </c>
      <c r="L7">
        <f t="shared" si="8"/>
        <v>8.3333333333333329E-2</v>
      </c>
    </row>
    <row r="8" spans="1:12" x14ac:dyDescent="0.2">
      <c r="A8">
        <v>5</v>
      </c>
      <c r="B8">
        <v>16</v>
      </c>
      <c r="C8">
        <f t="shared" si="0"/>
        <v>80</v>
      </c>
      <c r="D8">
        <f t="shared" si="1"/>
        <v>25</v>
      </c>
      <c r="E8">
        <f t="shared" si="2"/>
        <v>400</v>
      </c>
      <c r="F8" s="2">
        <f t="shared" si="3"/>
        <v>-0.6045454545454545</v>
      </c>
      <c r="G8" s="2">
        <f t="shared" si="4"/>
        <v>-0.48838672679381284</v>
      </c>
      <c r="H8" s="2">
        <f t="shared" si="5"/>
        <v>0.35409171033467313</v>
      </c>
      <c r="I8">
        <f t="shared" si="6"/>
        <v>15.733065157004544</v>
      </c>
      <c r="J8">
        <v>16</v>
      </c>
      <c r="L8">
        <f t="shared" si="8"/>
        <v>0</v>
      </c>
    </row>
    <row r="9" spans="1:12" x14ac:dyDescent="0.2">
      <c r="A9">
        <v>5.5</v>
      </c>
      <c r="B9">
        <v>16</v>
      </c>
      <c r="C9">
        <f t="shared" si="0"/>
        <v>88</v>
      </c>
      <c r="D9">
        <f t="shared" si="1"/>
        <v>30.25</v>
      </c>
      <c r="E9">
        <f t="shared" si="2"/>
        <v>484</v>
      </c>
      <c r="F9" s="2">
        <f t="shared" si="3"/>
        <v>-0.1045454545454545</v>
      </c>
      <c r="G9" s="2">
        <f t="shared" si="4"/>
        <v>-8.4457855009456323E-2</v>
      </c>
      <c r="H9" s="2">
        <f t="shared" si="5"/>
        <v>0.39752196130769785</v>
      </c>
      <c r="I9">
        <f t="shared" si="6"/>
        <v>17.662765707457531</v>
      </c>
      <c r="J9">
        <v>18</v>
      </c>
      <c r="L9">
        <f t="shared" si="8"/>
        <v>0.22222222222222221</v>
      </c>
    </row>
    <row r="10" spans="1:12" x14ac:dyDescent="0.2">
      <c r="A10">
        <v>6</v>
      </c>
      <c r="B10">
        <v>16</v>
      </c>
      <c r="C10">
        <f t="shared" si="0"/>
        <v>96</v>
      </c>
      <c r="D10">
        <f t="shared" si="1"/>
        <v>36</v>
      </c>
      <c r="E10">
        <f t="shared" si="2"/>
        <v>576</v>
      </c>
      <c r="F10" s="2">
        <f t="shared" si="3"/>
        <v>0.3954545454545455</v>
      </c>
      <c r="G10" s="2">
        <f t="shared" si="4"/>
        <v>0.3194710167749002</v>
      </c>
      <c r="H10" s="2">
        <f t="shared" si="5"/>
        <v>0.37909463879645194</v>
      </c>
      <c r="I10">
        <f t="shared" si="6"/>
        <v>16.843999672340384</v>
      </c>
      <c r="J10">
        <v>17</v>
      </c>
      <c r="L10">
        <f t="shared" si="8"/>
        <v>5.8823529411764705E-2</v>
      </c>
    </row>
    <row r="11" spans="1:12" x14ac:dyDescent="0.2">
      <c r="A11">
        <v>6.5</v>
      </c>
      <c r="B11">
        <v>14</v>
      </c>
      <c r="C11">
        <f t="shared" si="0"/>
        <v>91</v>
      </c>
      <c r="D11">
        <f t="shared" si="1"/>
        <v>42.25</v>
      </c>
      <c r="E11">
        <f t="shared" si="2"/>
        <v>591.5</v>
      </c>
      <c r="F11" s="2">
        <f t="shared" si="3"/>
        <v>0.8954545454545455</v>
      </c>
      <c r="G11" s="2">
        <f>F11/$C$24</f>
        <v>0.72339988855925663</v>
      </c>
      <c r="H11" s="2">
        <f t="shared" si="5"/>
        <v>0.30709681199514516</v>
      </c>
      <c r="I11">
        <f t="shared" si="6"/>
        <v>13.644979567754877</v>
      </c>
      <c r="J11">
        <v>14</v>
      </c>
      <c r="L11">
        <f t="shared" si="8"/>
        <v>0</v>
      </c>
    </row>
    <row r="12" spans="1:12" x14ac:dyDescent="0.2">
      <c r="A12">
        <v>7</v>
      </c>
      <c r="B12">
        <v>11</v>
      </c>
      <c r="C12">
        <f t="shared" si="0"/>
        <v>77</v>
      </c>
      <c r="D12">
        <f t="shared" si="1"/>
        <v>49</v>
      </c>
      <c r="E12">
        <f t="shared" si="2"/>
        <v>539</v>
      </c>
      <c r="F12" s="2">
        <f>A12-$C$20</f>
        <v>1.3954545454545455</v>
      </c>
      <c r="G12" s="2">
        <f t="shared" si="4"/>
        <v>1.1273287603436131</v>
      </c>
      <c r="H12" s="2">
        <f t="shared" si="5"/>
        <v>0.21132171307937364</v>
      </c>
      <c r="I12">
        <f t="shared" si="6"/>
        <v>9.3894835262457761</v>
      </c>
      <c r="J12">
        <v>9</v>
      </c>
      <c r="L12">
        <f t="shared" si="8"/>
        <v>0.44444444444444442</v>
      </c>
    </row>
    <row r="13" spans="1:12" x14ac:dyDescent="0.2">
      <c r="A13">
        <v>7.5</v>
      </c>
      <c r="B13">
        <v>4</v>
      </c>
      <c r="C13">
        <f t="shared" si="0"/>
        <v>30</v>
      </c>
      <c r="D13">
        <f t="shared" si="1"/>
        <v>56.25</v>
      </c>
      <c r="E13">
        <f t="shared" si="2"/>
        <v>225</v>
      </c>
      <c r="F13" s="2">
        <f t="shared" si="3"/>
        <v>1.8954545454545455</v>
      </c>
      <c r="G13" s="2">
        <f t="shared" si="4"/>
        <v>1.5312576321279696</v>
      </c>
      <c r="H13" s="2">
        <f t="shared" si="5"/>
        <v>0.12352477926973969</v>
      </c>
      <c r="I13">
        <f t="shared" si="6"/>
        <v>5.488474720062138</v>
      </c>
      <c r="J13">
        <v>6</v>
      </c>
      <c r="L13">
        <f t="shared" si="8"/>
        <v>0.66666666666666663</v>
      </c>
    </row>
    <row r="14" spans="1:12" x14ac:dyDescent="0.2">
      <c r="A14">
        <v>8</v>
      </c>
      <c r="B14">
        <v>3</v>
      </c>
      <c r="C14">
        <f t="shared" si="0"/>
        <v>24</v>
      </c>
      <c r="D14">
        <f t="shared" si="1"/>
        <v>64</v>
      </c>
      <c r="E14">
        <f t="shared" si="2"/>
        <v>192</v>
      </c>
      <c r="F14" s="2">
        <f t="shared" si="3"/>
        <v>2.3954545454545455</v>
      </c>
      <c r="G14" s="2">
        <f t="shared" si="4"/>
        <v>1.9351865039123262</v>
      </c>
      <c r="H14" s="2">
        <f t="shared" si="5"/>
        <v>6.1334552307075262E-2</v>
      </c>
      <c r="I14">
        <f t="shared" si="6"/>
        <v>2.7252276166275058</v>
      </c>
      <c r="J14">
        <v>3</v>
      </c>
      <c r="L14">
        <f t="shared" si="8"/>
        <v>0</v>
      </c>
    </row>
    <row r="15" spans="1:12" x14ac:dyDescent="0.2">
      <c r="A15">
        <v>8.5</v>
      </c>
      <c r="B15">
        <v>1</v>
      </c>
      <c r="C15">
        <f t="shared" si="0"/>
        <v>8.5</v>
      </c>
      <c r="D15">
        <f t="shared" si="1"/>
        <v>72.25</v>
      </c>
      <c r="E15">
        <f t="shared" si="2"/>
        <v>72.25</v>
      </c>
      <c r="F15" s="2">
        <f t="shared" si="3"/>
        <v>2.8954545454545455</v>
      </c>
      <c r="G15" s="2">
        <f t="shared" si="4"/>
        <v>2.3391153756966827</v>
      </c>
      <c r="H15" s="2">
        <f t="shared" si="5"/>
        <v>2.5870061549180687E-2</v>
      </c>
      <c r="I15">
        <f t="shared" si="6"/>
        <v>1.1494631252007657</v>
      </c>
      <c r="J15">
        <v>1</v>
      </c>
      <c r="L15">
        <f t="shared" si="8"/>
        <v>0</v>
      </c>
    </row>
    <row r="16" spans="1:12" x14ac:dyDescent="0.2">
      <c r="A16">
        <v>9</v>
      </c>
      <c r="B16">
        <v>1</v>
      </c>
      <c r="C16">
        <f t="shared" si="0"/>
        <v>9</v>
      </c>
      <c r="D16">
        <f t="shared" si="1"/>
        <v>81</v>
      </c>
      <c r="E16">
        <f t="shared" si="2"/>
        <v>81</v>
      </c>
      <c r="F16" s="2">
        <f t="shared" si="3"/>
        <v>3.3954545454545455</v>
      </c>
      <c r="G16" s="2">
        <f t="shared" si="4"/>
        <v>2.743044247481039</v>
      </c>
      <c r="H16" s="2">
        <f t="shared" si="5"/>
        <v>9.268957131570674E-3</v>
      </c>
      <c r="I16">
        <f t="shared" si="6"/>
        <v>0.41183993364501981</v>
      </c>
      <c r="J16">
        <f t="shared" si="7"/>
        <v>0</v>
      </c>
    </row>
    <row r="17" spans="2:14" x14ac:dyDescent="0.2">
      <c r="B17" s="1">
        <f>SUM(B4:B16)</f>
        <v>110</v>
      </c>
      <c r="C17" s="1">
        <f>SUM(C4:C16)</f>
        <v>616.5</v>
      </c>
      <c r="D17" s="1"/>
      <c r="E17" s="1">
        <f>SUM(E4:E16)</f>
        <v>3623.75</v>
      </c>
      <c r="J17">
        <f>SUM(J4:J16)</f>
        <v>110</v>
      </c>
      <c r="L17" s="4">
        <f>SUM(L4:L16)</f>
        <v>4.2254901960784315</v>
      </c>
    </row>
    <row r="20" spans="2:14" x14ac:dyDescent="0.2">
      <c r="C20">
        <f>C17/B17</f>
        <v>5.6045454545454545</v>
      </c>
    </row>
    <row r="21" spans="2:14" x14ac:dyDescent="0.2">
      <c r="J21" t="s">
        <v>7</v>
      </c>
      <c r="K21" s="3" t="s">
        <v>8</v>
      </c>
    </row>
    <row r="22" spans="2:14" x14ac:dyDescent="0.2">
      <c r="C22">
        <f>E17/B17-C20^2</f>
        <v>1.5322520661157064</v>
      </c>
    </row>
    <row r="23" spans="2:14" x14ac:dyDescent="0.2">
      <c r="J23">
        <f>_xlfn.CHISQ.DIST.RT(L17,10)</f>
        <v>0.93660188680199907</v>
      </c>
      <c r="K23" t="s">
        <v>9</v>
      </c>
      <c r="L23">
        <v>0.05</v>
      </c>
      <c r="M23" t="s">
        <v>10</v>
      </c>
    </row>
    <row r="24" spans="2:14" x14ac:dyDescent="0.2">
      <c r="C24">
        <f>SQRT(C22)</f>
        <v>1.2378416967107331</v>
      </c>
    </row>
    <row r="26" spans="2:14" x14ac:dyDescent="0.2">
      <c r="J26" s="2">
        <f>L17-10</f>
        <v>-5.7745098039215685</v>
      </c>
    </row>
    <row r="27" spans="2:14" x14ac:dyDescent="0.2">
      <c r="C27">
        <f>B17*0.5/C24</f>
        <v>44.432175896279212</v>
      </c>
      <c r="J27">
        <f>SQRT(2*10)</f>
        <v>4.4721359549995796</v>
      </c>
      <c r="L27">
        <f>ABS(J26/J27)</f>
        <v>1.2912196458307608</v>
      </c>
      <c r="M27" t="s">
        <v>11</v>
      </c>
      <c r="N27" t="s">
        <v>19</v>
      </c>
    </row>
    <row r="30" spans="2:14" x14ac:dyDescent="0.2">
      <c r="B30" t="s">
        <v>5</v>
      </c>
    </row>
    <row r="56" spans="1:15" x14ac:dyDescent="0.2">
      <c r="A56" t="s">
        <v>0</v>
      </c>
      <c r="B56" t="s">
        <v>1</v>
      </c>
      <c r="D56" t="s">
        <v>12</v>
      </c>
    </row>
    <row r="57" spans="1:15" x14ac:dyDescent="0.2">
      <c r="O57" t="s">
        <v>16</v>
      </c>
    </row>
    <row r="58" spans="1:15" x14ac:dyDescent="0.2">
      <c r="O58">
        <f>(B59-C59)^2/(C59*$H$78)</f>
        <v>0</v>
      </c>
    </row>
    <row r="59" spans="1:15" x14ac:dyDescent="0.2">
      <c r="A59">
        <v>3</v>
      </c>
      <c r="B59">
        <v>2</v>
      </c>
      <c r="C59">
        <v>2</v>
      </c>
      <c r="D59">
        <v>2</v>
      </c>
      <c r="E59">
        <v>2</v>
      </c>
      <c r="F59">
        <f>ABS(D59-E59)</f>
        <v>0</v>
      </c>
      <c r="O59">
        <f t="shared" ref="O59:O69" si="9">(B60-C60)^2/(C60*$H$78)</f>
        <v>2.3684210526315792</v>
      </c>
    </row>
    <row r="60" spans="1:15" x14ac:dyDescent="0.2">
      <c r="A60">
        <v>3.5</v>
      </c>
      <c r="B60">
        <v>7</v>
      </c>
      <c r="C60">
        <v>4</v>
      </c>
      <c r="D60">
        <f>B60+B59</f>
        <v>9</v>
      </c>
      <c r="E60">
        <f>E59+C60</f>
        <v>6</v>
      </c>
      <c r="F60">
        <f t="shared" ref="F60:F71" si="10">ABS(D60-E60)</f>
        <v>3</v>
      </c>
      <c r="O60">
        <f t="shared" si="9"/>
        <v>0.52631578947368418</v>
      </c>
    </row>
    <row r="61" spans="1:15" x14ac:dyDescent="0.2">
      <c r="A61">
        <v>4</v>
      </c>
      <c r="B61">
        <v>6</v>
      </c>
      <c r="C61">
        <v>8</v>
      </c>
      <c r="D61">
        <f>D60+B61</f>
        <v>15</v>
      </c>
      <c r="E61">
        <f t="shared" ref="E61:E71" si="11">E60+C61</f>
        <v>14</v>
      </c>
      <c r="F61">
        <f t="shared" si="10"/>
        <v>1</v>
      </c>
      <c r="O61">
        <f>(B62-C62)^2/(C62*$H$78)</f>
        <v>8.7719298245614044E-2</v>
      </c>
    </row>
    <row r="62" spans="1:15" x14ac:dyDescent="0.2">
      <c r="A62">
        <v>4.5</v>
      </c>
      <c r="B62">
        <v>13</v>
      </c>
      <c r="C62">
        <v>12</v>
      </c>
      <c r="D62">
        <f t="shared" ref="D62:D71" si="12">D61+B62</f>
        <v>28</v>
      </c>
      <c r="E62">
        <f t="shared" si="11"/>
        <v>26</v>
      </c>
      <c r="F62">
        <f t="shared" si="10"/>
        <v>2</v>
      </c>
      <c r="O62">
        <f t="shared" si="9"/>
        <v>0</v>
      </c>
    </row>
    <row r="63" spans="1:15" x14ac:dyDescent="0.2">
      <c r="A63">
        <v>5</v>
      </c>
      <c r="B63">
        <v>16</v>
      </c>
      <c r="C63">
        <v>16</v>
      </c>
      <c r="D63">
        <f t="shared" si="12"/>
        <v>44</v>
      </c>
      <c r="E63">
        <f t="shared" si="11"/>
        <v>42</v>
      </c>
      <c r="F63">
        <f t="shared" si="10"/>
        <v>2</v>
      </c>
      <c r="O63">
        <f t="shared" si="9"/>
        <v>0.2339181286549708</v>
      </c>
    </row>
    <row r="64" spans="1:15" x14ac:dyDescent="0.2">
      <c r="A64">
        <v>5.5</v>
      </c>
      <c r="B64">
        <v>16</v>
      </c>
      <c r="C64">
        <v>18</v>
      </c>
      <c r="D64">
        <f t="shared" si="12"/>
        <v>60</v>
      </c>
      <c r="E64">
        <f t="shared" si="11"/>
        <v>60</v>
      </c>
      <c r="F64">
        <f t="shared" si="10"/>
        <v>0</v>
      </c>
      <c r="O64">
        <f t="shared" si="9"/>
        <v>6.1919504643962855E-2</v>
      </c>
    </row>
    <row r="65" spans="1:15" x14ac:dyDescent="0.2">
      <c r="A65">
        <v>6</v>
      </c>
      <c r="B65">
        <v>16</v>
      </c>
      <c r="C65">
        <v>17</v>
      </c>
      <c r="D65">
        <f t="shared" si="12"/>
        <v>76</v>
      </c>
      <c r="E65">
        <f t="shared" si="11"/>
        <v>77</v>
      </c>
      <c r="F65">
        <f t="shared" si="10"/>
        <v>1</v>
      </c>
      <c r="O65">
        <f t="shared" si="9"/>
        <v>0</v>
      </c>
    </row>
    <row r="66" spans="1:15" x14ac:dyDescent="0.2">
      <c r="A66">
        <v>6.5</v>
      </c>
      <c r="B66">
        <v>14</v>
      </c>
      <c r="C66">
        <v>14</v>
      </c>
      <c r="D66">
        <f t="shared" si="12"/>
        <v>90</v>
      </c>
      <c r="E66">
        <f t="shared" si="11"/>
        <v>91</v>
      </c>
      <c r="F66">
        <f t="shared" si="10"/>
        <v>1</v>
      </c>
      <c r="O66">
        <f t="shared" si="9"/>
        <v>0.46783625730994161</v>
      </c>
    </row>
    <row r="67" spans="1:15" x14ac:dyDescent="0.2">
      <c r="A67">
        <v>7</v>
      </c>
      <c r="B67">
        <v>11</v>
      </c>
      <c r="C67">
        <v>9</v>
      </c>
      <c r="D67">
        <f t="shared" si="12"/>
        <v>101</v>
      </c>
      <c r="E67">
        <f t="shared" si="11"/>
        <v>100</v>
      </c>
      <c r="F67">
        <f t="shared" si="10"/>
        <v>1</v>
      </c>
      <c r="I67" t="s">
        <v>13</v>
      </c>
      <c r="J67">
        <f>MAX(F59:F71)</f>
        <v>3</v>
      </c>
      <c r="O67">
        <f t="shared" si="9"/>
        <v>0.70175438596491235</v>
      </c>
    </row>
    <row r="68" spans="1:15" x14ac:dyDescent="0.2">
      <c r="A68">
        <v>7.5</v>
      </c>
      <c r="B68">
        <v>4</v>
      </c>
      <c r="C68">
        <v>6</v>
      </c>
      <c r="D68">
        <f t="shared" si="12"/>
        <v>105</v>
      </c>
      <c r="E68">
        <f t="shared" si="11"/>
        <v>106</v>
      </c>
      <c r="F68">
        <f t="shared" si="10"/>
        <v>1</v>
      </c>
      <c r="O68">
        <f t="shared" si="9"/>
        <v>0</v>
      </c>
    </row>
    <row r="69" spans="1:15" x14ac:dyDescent="0.2">
      <c r="A69">
        <v>8</v>
      </c>
      <c r="B69">
        <v>3</v>
      </c>
      <c r="C69">
        <v>3</v>
      </c>
      <c r="D69">
        <f t="shared" si="12"/>
        <v>108</v>
      </c>
      <c r="E69">
        <f t="shared" si="11"/>
        <v>109</v>
      </c>
      <c r="F69">
        <f t="shared" si="10"/>
        <v>1</v>
      </c>
      <c r="O69">
        <f t="shared" si="9"/>
        <v>0</v>
      </c>
    </row>
    <row r="70" spans="1:15" x14ac:dyDescent="0.2">
      <c r="A70">
        <v>8.5</v>
      </c>
      <c r="B70">
        <v>1</v>
      </c>
      <c r="C70">
        <v>1</v>
      </c>
      <c r="D70">
        <f t="shared" si="12"/>
        <v>109</v>
      </c>
      <c r="E70">
        <f t="shared" si="11"/>
        <v>110</v>
      </c>
      <c r="F70">
        <f t="shared" si="10"/>
        <v>1</v>
      </c>
      <c r="J70">
        <f>J67/SQRT(110)</f>
        <v>0.28603877677367767</v>
      </c>
      <c r="M70">
        <v>1</v>
      </c>
    </row>
    <row r="71" spans="1:15" x14ac:dyDescent="0.2">
      <c r="A71">
        <v>9</v>
      </c>
      <c r="B71">
        <v>1</v>
      </c>
      <c r="C71">
        <v>0</v>
      </c>
      <c r="D71">
        <f t="shared" si="12"/>
        <v>110</v>
      </c>
      <c r="E71">
        <f t="shared" si="11"/>
        <v>110</v>
      </c>
      <c r="F71">
        <f t="shared" si="10"/>
        <v>0</v>
      </c>
    </row>
    <row r="72" spans="1:15" x14ac:dyDescent="0.2">
      <c r="O72">
        <f>SUM(O58:O71)</f>
        <v>4.4478844169246647</v>
      </c>
    </row>
    <row r="75" spans="1:15" x14ac:dyDescent="0.2">
      <c r="O75" t="s">
        <v>20</v>
      </c>
    </row>
    <row r="77" spans="1:15" x14ac:dyDescent="0.2">
      <c r="G77" t="s">
        <v>14</v>
      </c>
      <c r="H77">
        <v>0.05</v>
      </c>
    </row>
    <row r="78" spans="1:15" x14ac:dyDescent="0.2">
      <c r="G78" t="s">
        <v>15</v>
      </c>
      <c r="H78">
        <f>1-H77</f>
        <v>0.95</v>
      </c>
    </row>
    <row r="83" spans="7:12" x14ac:dyDescent="0.2">
      <c r="G83" t="s">
        <v>17</v>
      </c>
      <c r="H83">
        <f>ABS(O72-13)</f>
        <v>8.5521155830753344</v>
      </c>
      <c r="I83" t="s">
        <v>18</v>
      </c>
      <c r="J83">
        <f>3*SQRT(2*13+4*0.6)</f>
        <v>15.987495113369073</v>
      </c>
      <c r="L83" t="s">
        <v>21</v>
      </c>
    </row>
  </sheetData>
  <phoneticPr fontId="2" type="noConversion"/>
  <pageMargins left="0.75" right="0.75" top="1" bottom="1" header="0.5" footer="0.5"/>
  <pageSetup paperSize="9" orientation="portrait" verticalDpi="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DSMT4" shapeId="1025" r:id="rId4">
          <objectPr defaultSize="0" r:id="rId5">
            <anchor moveWithCells="1">
              <from>
                <xdr:col>5</xdr:col>
                <xdr:colOff>104775</xdr:colOff>
                <xdr:row>0</xdr:row>
                <xdr:rowOff>19050</xdr:rowOff>
              </from>
              <to>
                <xdr:col>5</xdr:col>
                <xdr:colOff>409575</xdr:colOff>
                <xdr:row>1</xdr:row>
                <xdr:rowOff>9525</xdr:rowOff>
              </to>
            </anchor>
          </objectPr>
        </oleObject>
      </mc:Choice>
      <mc:Fallback>
        <oleObject progId="Equation.DSMT4" shapeId="1025" r:id="rId4"/>
      </mc:Fallback>
    </mc:AlternateContent>
    <mc:AlternateContent xmlns:mc="http://schemas.openxmlformats.org/markup-compatibility/2006">
      <mc:Choice Requires="x14">
        <oleObject progId="Equation.DSMT4" shapeId="1026" r:id="rId6">
          <objectPr defaultSize="0" r:id="rId7">
            <anchor moveWithCells="1">
              <from>
                <xdr:col>6</xdr:col>
                <xdr:colOff>57150</xdr:colOff>
                <xdr:row>0</xdr:row>
                <xdr:rowOff>57150</xdr:rowOff>
              </from>
              <to>
                <xdr:col>6</xdr:col>
                <xdr:colOff>371475</xdr:colOff>
                <xdr:row>2</xdr:row>
                <xdr:rowOff>85725</xdr:rowOff>
              </to>
            </anchor>
          </objectPr>
        </oleObject>
      </mc:Choice>
      <mc:Fallback>
        <oleObject progId="Equation.DSMT4" shapeId="1026" r:id="rId6"/>
      </mc:Fallback>
    </mc:AlternateContent>
    <mc:AlternateContent xmlns:mc="http://schemas.openxmlformats.org/markup-compatibility/2006">
      <mc:Choice Requires="x14">
        <oleObject progId="Equation.DSMT4" shapeId="1027" r:id="rId8">
          <objectPr defaultSize="0" r:id="rId9">
            <anchor moveWithCells="1">
              <from>
                <xdr:col>8</xdr:col>
                <xdr:colOff>219075</xdr:colOff>
                <xdr:row>0</xdr:row>
                <xdr:rowOff>9525</xdr:rowOff>
              </from>
              <to>
                <xdr:col>8</xdr:col>
                <xdr:colOff>400050</xdr:colOff>
                <xdr:row>1</xdr:row>
                <xdr:rowOff>9525</xdr:rowOff>
              </to>
            </anchor>
          </objectPr>
        </oleObject>
      </mc:Choice>
      <mc:Fallback>
        <oleObject progId="Equation.DSMT4" shapeId="1027" r:id="rId8"/>
      </mc:Fallback>
    </mc:AlternateContent>
    <mc:AlternateContent xmlns:mc="http://schemas.openxmlformats.org/markup-compatibility/2006">
      <mc:Choice Requires="x14">
        <oleObject progId="Equation.DSMT4" shapeId="1028" r:id="rId10">
          <objectPr defaultSize="0" r:id="rId11">
            <anchor moveWithCells="1">
              <from>
                <xdr:col>9</xdr:col>
                <xdr:colOff>219075</xdr:colOff>
                <xdr:row>0</xdr:row>
                <xdr:rowOff>19050</xdr:rowOff>
              </from>
              <to>
                <xdr:col>9</xdr:col>
                <xdr:colOff>400050</xdr:colOff>
                <xdr:row>1</xdr:row>
                <xdr:rowOff>19050</xdr:rowOff>
              </to>
            </anchor>
          </objectPr>
        </oleObject>
      </mc:Choice>
      <mc:Fallback>
        <oleObject progId="Equation.DSMT4" shapeId="1028" r:id="rId10"/>
      </mc:Fallback>
    </mc:AlternateContent>
    <mc:AlternateContent xmlns:mc="http://schemas.openxmlformats.org/markup-compatibility/2006">
      <mc:Choice Requires="x14">
        <oleObject progId="Equation.DSMT4" shapeId="1029" r:id="rId12">
          <objectPr defaultSize="0" r:id="rId13">
            <anchor moveWithCells="1">
              <from>
                <xdr:col>1</xdr:col>
                <xdr:colOff>0</xdr:colOff>
                <xdr:row>19</xdr:row>
                <xdr:rowOff>0</xdr:rowOff>
              </from>
              <to>
                <xdr:col>1</xdr:col>
                <xdr:colOff>123825</xdr:colOff>
                <xdr:row>19</xdr:row>
                <xdr:rowOff>152400</xdr:rowOff>
              </to>
            </anchor>
          </objectPr>
        </oleObject>
      </mc:Choice>
      <mc:Fallback>
        <oleObject progId="Equation.DSMT4" shapeId="1029" r:id="rId12"/>
      </mc:Fallback>
    </mc:AlternateContent>
    <mc:AlternateContent xmlns:mc="http://schemas.openxmlformats.org/markup-compatibility/2006">
      <mc:Choice Requires="x14">
        <oleObject progId="Equation.DSMT4" shapeId="1030" r:id="rId14">
          <objectPr defaultSize="0" r:id="rId15">
            <anchor moveWithCells="1">
              <from>
                <xdr:col>1</xdr:col>
                <xdr:colOff>0</xdr:colOff>
                <xdr:row>21</xdr:row>
                <xdr:rowOff>0</xdr:rowOff>
              </from>
              <to>
                <xdr:col>1</xdr:col>
                <xdr:colOff>190500</xdr:colOff>
                <xdr:row>22</xdr:row>
                <xdr:rowOff>28575</xdr:rowOff>
              </to>
            </anchor>
          </objectPr>
        </oleObject>
      </mc:Choice>
      <mc:Fallback>
        <oleObject progId="Equation.DSMT4" shapeId="1030" r:id="rId14"/>
      </mc:Fallback>
    </mc:AlternateContent>
    <mc:AlternateContent xmlns:mc="http://schemas.openxmlformats.org/markup-compatibility/2006">
      <mc:Choice Requires="x14">
        <oleObject progId="Equation.DSMT4" shapeId="1031" r:id="rId16">
          <objectPr defaultSize="0" r:id="rId17">
            <anchor moveWithCells="1">
              <from>
                <xdr:col>1</xdr:col>
                <xdr:colOff>0</xdr:colOff>
                <xdr:row>23</xdr:row>
                <xdr:rowOff>0</xdr:rowOff>
              </from>
              <to>
                <xdr:col>1</xdr:col>
                <xdr:colOff>142875</xdr:colOff>
                <xdr:row>23</xdr:row>
                <xdr:rowOff>123825</xdr:rowOff>
              </to>
            </anchor>
          </objectPr>
        </oleObject>
      </mc:Choice>
      <mc:Fallback>
        <oleObject progId="Equation.DSMT4" shapeId="1031" r:id="rId16"/>
      </mc:Fallback>
    </mc:AlternateContent>
    <mc:AlternateContent xmlns:mc="http://schemas.openxmlformats.org/markup-compatibility/2006">
      <mc:Choice Requires="x14">
        <oleObject progId="Equation.DSMT4" shapeId="1032" r:id="rId18">
          <objectPr defaultSize="0" r:id="rId19">
            <anchor moveWithCells="1">
              <from>
                <xdr:col>1</xdr:col>
                <xdr:colOff>0</xdr:colOff>
                <xdr:row>25</xdr:row>
                <xdr:rowOff>0</xdr:rowOff>
              </from>
              <to>
                <xdr:col>1</xdr:col>
                <xdr:colOff>304800</xdr:colOff>
                <xdr:row>27</xdr:row>
                <xdr:rowOff>28575</xdr:rowOff>
              </to>
            </anchor>
          </objectPr>
        </oleObject>
      </mc:Choice>
      <mc:Fallback>
        <oleObject progId="Equation.DSMT4" shapeId="1032" r:id="rId18"/>
      </mc:Fallback>
    </mc:AlternateContent>
    <mc:AlternateContent xmlns:mc="http://schemas.openxmlformats.org/markup-compatibility/2006">
      <mc:Choice Requires="x14">
        <oleObject progId="Equation.DSMT4" shapeId="1035" r:id="rId20">
          <objectPr defaultSize="0" autoPict="0" r:id="rId21">
            <anchor moveWithCells="1">
              <from>
                <xdr:col>13</xdr:col>
                <xdr:colOff>0</xdr:colOff>
                <xdr:row>2</xdr:row>
                <xdr:rowOff>0</xdr:rowOff>
              </from>
              <to>
                <xdr:col>16</xdr:col>
                <xdr:colOff>552450</xdr:colOff>
                <xdr:row>9</xdr:row>
                <xdr:rowOff>28575</xdr:rowOff>
              </to>
            </anchor>
          </objectPr>
        </oleObject>
      </mc:Choice>
      <mc:Fallback>
        <oleObject progId="Equation.DSMT4" shapeId="1035" r:id="rId20"/>
      </mc:Fallback>
    </mc:AlternateContent>
    <mc:AlternateContent xmlns:mc="http://schemas.openxmlformats.org/markup-compatibility/2006">
      <mc:Choice Requires="x14">
        <oleObject progId="Equation.DSMT4" shapeId="1036" r:id="rId22">
          <objectPr defaultSize="0" autoPict="0" r:id="rId23">
            <anchor moveWithCells="1">
              <from>
                <xdr:col>13</xdr:col>
                <xdr:colOff>0</xdr:colOff>
                <xdr:row>12</xdr:row>
                <xdr:rowOff>161925</xdr:rowOff>
              </from>
              <to>
                <xdr:col>17</xdr:col>
                <xdr:colOff>19050</xdr:colOff>
                <xdr:row>18</xdr:row>
                <xdr:rowOff>123825</xdr:rowOff>
              </to>
            </anchor>
          </objectPr>
        </oleObject>
      </mc:Choice>
      <mc:Fallback>
        <oleObject progId="Equation.DSMT4" shapeId="1036" r:id="rId22"/>
      </mc:Fallback>
    </mc:AlternateContent>
    <mc:AlternateContent xmlns:mc="http://schemas.openxmlformats.org/markup-compatibility/2006">
      <mc:Choice Requires="x14">
        <oleObject progId="Equation.DSMT4" shapeId="1040" r:id="rId24">
          <objectPr defaultSize="0" r:id="rId25">
            <anchor moveWithCells="1">
              <from>
                <xdr:col>8</xdr:col>
                <xdr:colOff>133350</xdr:colOff>
                <xdr:row>21</xdr:row>
                <xdr:rowOff>142875</xdr:rowOff>
              </from>
              <to>
                <xdr:col>8</xdr:col>
                <xdr:colOff>504825</xdr:colOff>
                <xdr:row>23</xdr:row>
                <xdr:rowOff>38100</xdr:rowOff>
              </to>
            </anchor>
          </objectPr>
        </oleObject>
      </mc:Choice>
      <mc:Fallback>
        <oleObject progId="Equation.DSMT4" shapeId="1040" r:id="rId24"/>
      </mc:Fallback>
    </mc:AlternateContent>
    <mc:AlternateContent xmlns:mc="http://schemas.openxmlformats.org/markup-compatibility/2006">
      <mc:Choice Requires="x14">
        <oleObject progId="Equation.DSMT4" shapeId="1041" r:id="rId26">
          <objectPr defaultSize="0" r:id="rId11">
            <anchor moveWithCells="1">
              <from>
                <xdr:col>2</xdr:col>
                <xdr:colOff>219075</xdr:colOff>
                <xdr:row>55</xdr:row>
                <xdr:rowOff>19050</xdr:rowOff>
              </from>
              <to>
                <xdr:col>2</xdr:col>
                <xdr:colOff>400050</xdr:colOff>
                <xdr:row>56</xdr:row>
                <xdr:rowOff>19050</xdr:rowOff>
              </to>
            </anchor>
          </objectPr>
        </oleObject>
      </mc:Choice>
      <mc:Fallback>
        <oleObject progId="Equation.DSMT4" shapeId="1041" r:id="rId26"/>
      </mc:Fallback>
    </mc:AlternateContent>
    <mc:AlternateContent xmlns:mc="http://schemas.openxmlformats.org/markup-compatibility/2006">
      <mc:Choice Requires="x14">
        <oleObject progId="Equation.DSMT4" shapeId="1042" r:id="rId27">
          <objectPr defaultSize="0" r:id="rId28">
            <anchor moveWithCells="1">
              <from>
                <xdr:col>4</xdr:col>
                <xdr:colOff>219075</xdr:colOff>
                <xdr:row>55</xdr:row>
                <xdr:rowOff>19050</xdr:rowOff>
              </from>
              <to>
                <xdr:col>4</xdr:col>
                <xdr:colOff>419100</xdr:colOff>
                <xdr:row>56</xdr:row>
                <xdr:rowOff>9525</xdr:rowOff>
              </to>
            </anchor>
          </objectPr>
        </oleObject>
      </mc:Choice>
      <mc:Fallback>
        <oleObject progId="Equation.DSMT4" shapeId="1042" r:id="rId27"/>
      </mc:Fallback>
    </mc:AlternateContent>
    <mc:AlternateContent xmlns:mc="http://schemas.openxmlformats.org/markup-compatibility/2006">
      <mc:Choice Requires="x14">
        <oleObject progId="Equation.DSMT4" shapeId="1043" r:id="rId29">
          <objectPr defaultSize="0" r:id="rId30">
            <anchor moveWithCells="1">
              <from>
                <xdr:col>5</xdr:col>
                <xdr:colOff>219075</xdr:colOff>
                <xdr:row>55</xdr:row>
                <xdr:rowOff>19050</xdr:rowOff>
              </from>
              <to>
                <xdr:col>6</xdr:col>
                <xdr:colOff>57150</xdr:colOff>
                <xdr:row>56</xdr:row>
                <xdr:rowOff>9525</xdr:rowOff>
              </to>
            </anchor>
          </objectPr>
        </oleObject>
      </mc:Choice>
      <mc:Fallback>
        <oleObject progId="Equation.DSMT4" shapeId="1043" r:id="rId29"/>
      </mc:Fallback>
    </mc:AlternateContent>
    <mc:AlternateContent xmlns:mc="http://schemas.openxmlformats.org/markup-compatibility/2006">
      <mc:Choice Requires="x14">
        <oleObject progId="Equation.DSMT4" shapeId="1044" r:id="rId31">
          <objectPr defaultSize="0" autoPict="0" r:id="rId32">
            <anchor moveWithCells="1">
              <from>
                <xdr:col>8</xdr:col>
                <xdr:colOff>28575</xdr:colOff>
                <xdr:row>56</xdr:row>
                <xdr:rowOff>47625</xdr:rowOff>
              </from>
              <to>
                <xdr:col>10</xdr:col>
                <xdr:colOff>533400</xdr:colOff>
                <xdr:row>64</xdr:row>
                <xdr:rowOff>66675</xdr:rowOff>
              </to>
            </anchor>
          </objectPr>
        </oleObject>
      </mc:Choice>
      <mc:Fallback>
        <oleObject progId="Equation.DSMT4" shapeId="1044" r:id="rId31"/>
      </mc:Fallback>
    </mc:AlternateContent>
    <mc:AlternateContent xmlns:mc="http://schemas.openxmlformats.org/markup-compatibility/2006">
      <mc:Choice Requires="x14">
        <oleObject progId="Equation.DSMT4" shapeId="1045" r:id="rId33">
          <objectPr defaultSize="0" autoPict="0" r:id="rId34">
            <anchor moveWithCells="1">
              <from>
                <xdr:col>8</xdr:col>
                <xdr:colOff>0</xdr:colOff>
                <xdr:row>67</xdr:row>
                <xdr:rowOff>161925</xdr:rowOff>
              </from>
              <to>
                <xdr:col>8</xdr:col>
                <xdr:colOff>295275</xdr:colOff>
                <xdr:row>70</xdr:row>
                <xdr:rowOff>38100</xdr:rowOff>
              </to>
            </anchor>
          </objectPr>
        </oleObject>
      </mc:Choice>
      <mc:Fallback>
        <oleObject progId="Equation.DSMT4" shapeId="1045" r:id="rId33"/>
      </mc:Fallback>
    </mc:AlternateContent>
    <mc:AlternateContent xmlns:mc="http://schemas.openxmlformats.org/markup-compatibility/2006">
      <mc:Choice Requires="x14">
        <oleObject progId="Equation.DSMT4" shapeId="1046" r:id="rId35">
          <objectPr defaultSize="0" autoPict="0" r:id="rId36">
            <anchor moveWithCells="1">
              <from>
                <xdr:col>10</xdr:col>
                <xdr:colOff>571500</xdr:colOff>
                <xdr:row>67</xdr:row>
                <xdr:rowOff>161925</xdr:rowOff>
              </from>
              <to>
                <xdr:col>11</xdr:col>
                <xdr:colOff>333375</xdr:colOff>
                <xdr:row>71</xdr:row>
                <xdr:rowOff>47625</xdr:rowOff>
              </to>
            </anchor>
          </objectPr>
        </oleObject>
      </mc:Choice>
      <mc:Fallback>
        <oleObject progId="Equation.DSMT4" shapeId="1046" r:id="rId35"/>
      </mc:Fallback>
    </mc:AlternateContent>
    <mc:AlternateContent xmlns:mc="http://schemas.openxmlformats.org/markup-compatibility/2006">
      <mc:Choice Requires="x14">
        <oleObject progId="Equation.DSMT4" shapeId="1047" r:id="rId37">
          <objectPr defaultSize="0" autoPict="0" r:id="rId38">
            <anchor moveWithCells="1">
              <from>
                <xdr:col>11</xdr:col>
                <xdr:colOff>123825</xdr:colOff>
                <xdr:row>72</xdr:row>
                <xdr:rowOff>0</xdr:rowOff>
              </from>
              <to>
                <xdr:col>13</xdr:col>
                <xdr:colOff>171450</xdr:colOff>
                <xdr:row>76</xdr:row>
                <xdr:rowOff>0</xdr:rowOff>
              </to>
            </anchor>
          </objectPr>
        </oleObject>
      </mc:Choice>
      <mc:Fallback>
        <oleObject progId="Equation.DSMT4" shapeId="1047" r:id="rId37"/>
      </mc:Fallback>
    </mc:AlternateContent>
    <mc:AlternateContent xmlns:mc="http://schemas.openxmlformats.org/markup-compatibility/2006">
      <mc:Choice Requires="x14">
        <oleObject progId="Equation.DSMT4" shapeId="1048" r:id="rId39">
          <objectPr defaultSize="0" r:id="rId40">
            <anchor moveWithCells="1">
              <from>
                <xdr:col>6</xdr:col>
                <xdr:colOff>0</xdr:colOff>
                <xdr:row>80</xdr:row>
                <xdr:rowOff>0</xdr:rowOff>
              </from>
              <to>
                <xdr:col>6</xdr:col>
                <xdr:colOff>447675</xdr:colOff>
                <xdr:row>81</xdr:row>
                <xdr:rowOff>0</xdr:rowOff>
              </to>
            </anchor>
          </objectPr>
        </oleObject>
      </mc:Choice>
      <mc:Fallback>
        <oleObject progId="Equation.DSMT4" shapeId="1048" r:id="rId39"/>
      </mc:Fallback>
    </mc:AlternateContent>
    <mc:AlternateContent xmlns:mc="http://schemas.openxmlformats.org/markup-compatibility/2006">
      <mc:Choice Requires="x14">
        <oleObject progId="Equation.DSMT4" shapeId="1049" r:id="rId41">
          <objectPr defaultSize="0" r:id="rId42">
            <anchor moveWithCells="1">
              <from>
                <xdr:col>12</xdr:col>
                <xdr:colOff>76200</xdr:colOff>
                <xdr:row>15</xdr:row>
                <xdr:rowOff>123825</xdr:rowOff>
              </from>
              <to>
                <xdr:col>12</xdr:col>
                <xdr:colOff>266700</xdr:colOff>
                <xdr:row>17</xdr:row>
                <xdr:rowOff>19050</xdr:rowOff>
              </to>
            </anchor>
          </objectPr>
        </oleObject>
      </mc:Choice>
      <mc:Fallback>
        <oleObject progId="Equation.DSMT4" shapeId="1049" r:id="rId41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RePack by Diakov</cp:lastModifiedBy>
  <dcterms:created xsi:type="dcterms:W3CDTF">2020-10-18T23:49:58Z</dcterms:created>
  <dcterms:modified xsi:type="dcterms:W3CDTF">2020-10-19T11:24:35Z</dcterms:modified>
</cp:coreProperties>
</file>