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4D655D-72D4-416A-9CDE-B26D1601D6D8}" xr6:coauthVersionLast="47" xr6:coauthVersionMax="47" xr10:uidLastSave="{00000000-0000-0000-0000-000000000000}"/>
  <bookViews>
    <workbookView xWindow="1080" yWindow="795" windowWidth="13950" windowHeight="15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1" l="1"/>
  <c r="E223" i="1"/>
  <c r="G223" i="1"/>
  <c r="D241" i="1"/>
  <c r="H240" i="1"/>
  <c r="E181" i="1"/>
  <c r="F181" i="1"/>
  <c r="G181" i="1"/>
  <c r="H181" i="1"/>
  <c r="D181" i="1"/>
  <c r="H253" i="1"/>
  <c r="G253" i="1"/>
  <c r="F253" i="1"/>
  <c r="E253" i="1"/>
  <c r="D253" i="1"/>
  <c r="H252" i="1"/>
  <c r="G252" i="1"/>
  <c r="F252" i="1"/>
  <c r="E252" i="1"/>
  <c r="D252" i="1"/>
  <c r="E176" i="1"/>
  <c r="F176" i="1"/>
  <c r="G176" i="1"/>
  <c r="H176" i="1"/>
  <c r="D176" i="1"/>
  <c r="E201" i="1"/>
  <c r="F201" i="1"/>
  <c r="G201" i="1"/>
  <c r="D201" i="1"/>
  <c r="E200" i="1"/>
  <c r="F200" i="1"/>
  <c r="G200" i="1"/>
  <c r="D200" i="1"/>
  <c r="E212" i="1"/>
  <c r="F212" i="1"/>
  <c r="G212" i="1"/>
  <c r="D212" i="1"/>
  <c r="E202" i="1"/>
  <c r="F202" i="1"/>
  <c r="G202" i="1"/>
  <c r="D202" i="1"/>
  <c r="E199" i="1"/>
  <c r="F199" i="1"/>
  <c r="G199" i="1"/>
  <c r="D199" i="1"/>
  <c r="H210" i="1"/>
  <c r="H211" i="1"/>
  <c r="H212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195" i="1"/>
  <c r="E188" i="1"/>
  <c r="F188" i="1"/>
  <c r="G188" i="1"/>
  <c r="D188" i="1"/>
  <c r="D173" i="1"/>
  <c r="E173" i="1"/>
  <c r="F173" i="1"/>
  <c r="G173" i="1"/>
  <c r="H173" i="1"/>
  <c r="H178" i="1"/>
  <c r="H179" i="1"/>
  <c r="H180" i="1"/>
  <c r="H182" i="1"/>
  <c r="H183" i="1"/>
  <c r="H184" i="1"/>
  <c r="H188" i="1" s="1"/>
  <c r="H185" i="1"/>
  <c r="H186" i="1"/>
  <c r="H187" i="1"/>
  <c r="H177" i="1"/>
  <c r="E183" i="1"/>
  <c r="F183" i="1"/>
  <c r="G183" i="1"/>
  <c r="D183" i="1"/>
  <c r="E178" i="1"/>
  <c r="F178" i="1"/>
  <c r="G178" i="1"/>
  <c r="D178" i="1"/>
  <c r="G102" i="1"/>
  <c r="H163" i="1"/>
  <c r="E163" i="1"/>
  <c r="F163" i="1"/>
  <c r="G163" i="1"/>
  <c r="D163" i="1"/>
  <c r="E167" i="1"/>
  <c r="F167" i="1"/>
  <c r="G167" i="1"/>
  <c r="D167" i="1"/>
  <c r="E166" i="1"/>
  <c r="F166" i="1"/>
  <c r="G166" i="1"/>
  <c r="D166" i="1"/>
  <c r="H165" i="1"/>
  <c r="H166" i="1"/>
  <c r="H167" i="1"/>
  <c r="H164" i="1"/>
  <c r="E165" i="1"/>
  <c r="F165" i="1"/>
  <c r="G165" i="1"/>
  <c r="E164" i="1"/>
  <c r="F164" i="1"/>
  <c r="G164" i="1"/>
  <c r="D165" i="1"/>
  <c r="D164" i="1"/>
  <c r="I130" i="1"/>
  <c r="I129" i="1"/>
  <c r="H114" i="1"/>
  <c r="F115" i="1"/>
  <c r="F114" i="1"/>
  <c r="E115" i="1"/>
  <c r="E114" i="1"/>
  <c r="D115" i="1"/>
  <c r="D114" i="1"/>
  <c r="H113" i="1"/>
  <c r="F113" i="1"/>
  <c r="G113" i="1"/>
  <c r="E113" i="1"/>
  <c r="E112" i="1"/>
  <c r="F112" i="1"/>
  <c r="D112" i="1"/>
  <c r="F111" i="1"/>
  <c r="G111" i="1"/>
  <c r="G112" i="1" s="1"/>
  <c r="H112" i="1" s="1"/>
  <c r="E111" i="1"/>
  <c r="D111" i="1"/>
  <c r="E105" i="1"/>
  <c r="F105" i="1"/>
  <c r="G105" i="1"/>
  <c r="H105" i="1"/>
  <c r="D105" i="1"/>
  <c r="G89" i="1"/>
  <c r="F89" i="1"/>
  <c r="E89" i="1"/>
  <c r="D89" i="1"/>
  <c r="G88" i="1"/>
  <c r="F88" i="1"/>
  <c r="E88" i="1"/>
  <c r="D88" i="1"/>
  <c r="H88" i="1" s="1"/>
  <c r="G87" i="1"/>
  <c r="G96" i="1" s="1"/>
  <c r="F87" i="1"/>
  <c r="F96" i="1" s="1"/>
  <c r="F102" i="1" s="1"/>
  <c r="H75" i="1"/>
  <c r="E75" i="1"/>
  <c r="F75" i="1"/>
  <c r="G75" i="1"/>
  <c r="D75" i="1"/>
  <c r="H69" i="1"/>
  <c r="E69" i="1"/>
  <c r="F69" i="1"/>
  <c r="G69" i="1"/>
  <c r="D69" i="1"/>
  <c r="D60" i="1"/>
  <c r="E60" i="1"/>
  <c r="F60" i="1"/>
  <c r="G60" i="1"/>
  <c r="H60" i="1"/>
  <c r="H62" i="1"/>
  <c r="H61" i="1"/>
  <c r="E62" i="1"/>
  <c r="F62" i="1"/>
  <c r="G62" i="1"/>
  <c r="D62" i="1"/>
  <c r="E61" i="1"/>
  <c r="F61" i="1"/>
  <c r="G61" i="1"/>
  <c r="D61" i="1"/>
  <c r="H46" i="1"/>
  <c r="H45" i="1"/>
  <c r="D46" i="1"/>
  <c r="E46" i="1"/>
  <c r="F46" i="1"/>
  <c r="G46" i="1"/>
  <c r="E45" i="1"/>
  <c r="F45" i="1"/>
  <c r="G45" i="1"/>
  <c r="D45" i="1"/>
  <c r="H35" i="1"/>
  <c r="G35" i="1"/>
  <c r="F35" i="1"/>
  <c r="E35" i="1"/>
  <c r="D35" i="1"/>
  <c r="H28" i="1"/>
  <c r="H27" i="1"/>
  <c r="F28" i="1"/>
  <c r="G28" i="1"/>
  <c r="G27" i="1"/>
  <c r="F27" i="1"/>
  <c r="E28" i="1"/>
  <c r="E27" i="1"/>
  <c r="D28" i="1"/>
  <c r="D27" i="1"/>
  <c r="E7" i="1"/>
  <c r="F7" i="1"/>
  <c r="G7" i="1"/>
  <c r="D7" i="1"/>
  <c r="E4" i="1"/>
  <c r="F4" i="1"/>
  <c r="G4" i="1"/>
  <c r="H4" i="1"/>
  <c r="D4" i="1"/>
  <c r="H8" i="1"/>
  <c r="H9" i="1"/>
  <c r="H7" i="1" s="1"/>
  <c r="D10" i="1"/>
  <c r="D13" i="1" s="1"/>
  <c r="E11" i="1"/>
  <c r="F11" i="1"/>
  <c r="G11" i="1"/>
  <c r="E12" i="1"/>
  <c r="E15" i="1" s="1"/>
  <c r="F12" i="1"/>
  <c r="F15" i="1" s="1"/>
  <c r="F18" i="1" s="1"/>
  <c r="G12" i="1"/>
  <c r="G15" i="1" s="1"/>
  <c r="G18" i="1" s="1"/>
  <c r="D12" i="1"/>
  <c r="D15" i="1" s="1"/>
  <c r="D18" i="1" s="1"/>
  <c r="D11" i="1"/>
  <c r="D14" i="1" s="1"/>
  <c r="F231" i="1" l="1"/>
  <c r="F230" i="1"/>
  <c r="D223" i="1"/>
  <c r="H223" i="1"/>
  <c r="E231" i="1"/>
  <c r="E230" i="1"/>
  <c r="G231" i="1"/>
  <c r="G230" i="1"/>
  <c r="G115" i="1"/>
  <c r="H115" i="1" s="1"/>
  <c r="H111" i="1"/>
  <c r="E87" i="1"/>
  <c r="E96" i="1" s="1"/>
  <c r="E102" i="1" s="1"/>
  <c r="D87" i="1"/>
  <c r="D96" i="1" s="1"/>
  <c r="H89" i="1"/>
  <c r="H87" i="1" s="1"/>
  <c r="G10" i="1"/>
  <c r="D16" i="1"/>
  <c r="F10" i="1"/>
  <c r="E10" i="1"/>
  <c r="D17" i="1"/>
  <c r="G13" i="1"/>
  <c r="G16" i="1" s="1"/>
  <c r="F13" i="1"/>
  <c r="F16" i="1"/>
  <c r="H15" i="1"/>
  <c r="E13" i="1"/>
  <c r="E16" i="1" s="1"/>
  <c r="H18" i="1"/>
  <c r="G14" i="1"/>
  <c r="E17" i="1"/>
  <c r="F14" i="1"/>
  <c r="F17" i="1" s="1"/>
  <c r="G17" i="1"/>
  <c r="H12" i="1"/>
  <c r="E14" i="1"/>
  <c r="E18" i="1"/>
  <c r="H11" i="1"/>
  <c r="D231" i="1" l="1"/>
  <c r="D230" i="1"/>
  <c r="H231" i="1"/>
  <c r="H230" i="1"/>
  <c r="H96" i="1"/>
  <c r="D102" i="1"/>
  <c r="H102" i="1" s="1"/>
  <c r="H14" i="1"/>
  <c r="H13" i="1" s="1"/>
  <c r="H17" i="1"/>
  <c r="H16" i="1" s="1"/>
  <c r="H10" i="1"/>
  <c r="G241" i="1"/>
  <c r="E241" i="1"/>
  <c r="F241" i="1"/>
  <c r="H241" i="1"/>
</calcChain>
</file>

<file path=xl/sharedStrings.xml><?xml version="1.0" encoding="utf-8"?>
<sst xmlns="http://schemas.openxmlformats.org/spreadsheetml/2006/main" count="251" uniqueCount="102">
  <si>
    <t>№</t>
  </si>
  <si>
    <t>Показник</t>
  </si>
  <si>
    <t>Квартал</t>
  </si>
  <si>
    <t>Разом за рік</t>
  </si>
  <si>
    <t>Обсяг продажу, од.:</t>
  </si>
  <si>
    <t>Ціна за одиницю, грн</t>
  </si>
  <si>
    <t>Дохід (виручка) від реалізації, грн:</t>
  </si>
  <si>
    <t>Податок на додану вартість, грн</t>
  </si>
  <si>
    <t>Чистий дохід (виручка) від реалізації, грн</t>
  </si>
  <si>
    <t>Продукція 1</t>
  </si>
  <si>
    <t>Продукція 2</t>
  </si>
  <si>
    <t>Бюджет продажу</t>
  </si>
  <si>
    <t>Прогноз грощових надходжень підприємства на ХХ рік</t>
  </si>
  <si>
    <t>Продаж за готівку становить 40% від загального обсягу, а решта товарів продається в кредит. Перша половина надходить в першому кварталі, а інше в наступному.</t>
  </si>
  <si>
    <t>Очікуванні надходження, грн</t>
  </si>
  <si>
    <t>Прогноз грошових надходжень підприємства на ХХ рік</t>
  </si>
  <si>
    <t>Таблиця 3.4 - Бюджет виробництва підприємства на ХХ рік</t>
  </si>
  <si>
    <t>Запаси готової продукції на кінець кварталу, од.</t>
  </si>
  <si>
    <t>Запаси готової продукції на початок кварталу, од.</t>
  </si>
  <si>
    <t>Обсяг виробництва продукції, од.</t>
  </si>
  <si>
    <t>Обсяг виробництва, од.:</t>
  </si>
  <si>
    <t>Норма витрат матеріалу М1 на одиницю продукції, кг.</t>
  </si>
  <si>
    <t>Необхідний обсяг матеріалу М1, кг.</t>
  </si>
  <si>
    <t>Запаси матеріалу М1 на кінець кварталу, кг.</t>
  </si>
  <si>
    <t>Запаси матеріалу М1 на початок кварталу, кг.</t>
  </si>
  <si>
    <t>Обсяг закупівлі матеріалу М1, кг.</t>
  </si>
  <si>
    <t>Ціна 1 кг матеріалу М1, грн</t>
  </si>
  <si>
    <t>Обсяг закупівлі матеріалу М1, грн.</t>
  </si>
  <si>
    <t>Бюджет прямих витрат на матеріали М1</t>
  </si>
  <si>
    <t>Норма витрат матеріалу М2 на одиницю продукції, кг.</t>
  </si>
  <si>
    <t>Запаси матеріалу М2 на кінець кварталу, кг.</t>
  </si>
  <si>
    <t>Запаси матеріалу М2 на початок кварталу, кг.</t>
  </si>
  <si>
    <t>Обсяг закупівлі матеріалу М2, кг.</t>
  </si>
  <si>
    <t>Ціна 1 кг матеріалу М2, грн</t>
  </si>
  <si>
    <t>Обсяг закупівлі матеріалу М2, грн.</t>
  </si>
  <si>
    <t>Усього</t>
  </si>
  <si>
    <t>Усього вартість закупівлі матеріалів</t>
  </si>
  <si>
    <t>Попередня оплата за матеріали (30%), грн</t>
  </si>
  <si>
    <t>Оплата за матеріали по факту</t>
  </si>
  <si>
    <t>Погашення кредиторської заборгованості за попередній період, грн</t>
  </si>
  <si>
    <t>Залишок кредиторської заборгованості на кінець періоду, грн</t>
  </si>
  <si>
    <t>Оплата постачальникам у поточному кварталі, грн</t>
  </si>
  <si>
    <t>Бюджет прямих витрат на оплату праці</t>
  </si>
  <si>
    <t>Необхідний обсяг матеріалу М2, кг.</t>
  </si>
  <si>
    <t>Розрахунок трудовитрат</t>
  </si>
  <si>
    <t>Вид продукції</t>
  </si>
  <si>
    <t>Операція 1</t>
  </si>
  <si>
    <t>Операція 2</t>
  </si>
  <si>
    <t>Разом</t>
  </si>
  <si>
    <t>Норма витрат праці, люд. год.</t>
  </si>
  <si>
    <t>Вартість 1 люд. год.</t>
  </si>
  <si>
    <t>1.</t>
  </si>
  <si>
    <t>2.</t>
  </si>
  <si>
    <t>Вартість трудовитрат на 1 виріб, грн:</t>
  </si>
  <si>
    <t>Прямі витрати на оплату праці, грн:</t>
  </si>
  <si>
    <t>Єдиний соціальний внесок, грн</t>
  </si>
  <si>
    <t>Разов витрати на оплату праці та ЄСВ, грн</t>
  </si>
  <si>
    <t>Бюджет загальновиробничих витрат підприємства на ХХ рік</t>
  </si>
  <si>
    <t>Змінні загальновиробничі витрати, грн:</t>
  </si>
  <si>
    <t>Заробітна плата</t>
  </si>
  <si>
    <t>Єдиний соціальний внесок</t>
  </si>
  <si>
    <t>Ремонт та обслуговування устаткування</t>
  </si>
  <si>
    <t>Інші</t>
  </si>
  <si>
    <t>Постійні загальновиробничі витрати, грн:</t>
  </si>
  <si>
    <t>Оренда</t>
  </si>
  <si>
    <t>Освітлення та опалення</t>
  </si>
  <si>
    <t>Амортизація</t>
  </si>
  <si>
    <t>Разом загальновиробничі витрати, грн</t>
  </si>
  <si>
    <t>Бюджет витрат на збут підприємства на ХХ рік</t>
  </si>
  <si>
    <t>Обсяг продажу (без врахування ПДВ), грн:</t>
  </si>
  <si>
    <t>Змінні витрати на збут, грн:</t>
  </si>
  <si>
    <t>Постійні витрати на збут, грн:</t>
  </si>
  <si>
    <t>Разом витрати на збут, грн</t>
  </si>
  <si>
    <t>Комісійна винагорода продавцям (3% від обсягу продажу)</t>
  </si>
  <si>
    <t>Пакування і тара (8 грн за од.)</t>
  </si>
  <si>
    <t>Транспортування та страхування (2%)</t>
  </si>
  <si>
    <t>Реклама</t>
  </si>
  <si>
    <t>Відрядження</t>
  </si>
  <si>
    <t xml:space="preserve">1. </t>
  </si>
  <si>
    <t xml:space="preserve">Прямі витрати на оплату праці, грн: </t>
  </si>
  <si>
    <t xml:space="preserve">2. </t>
  </si>
  <si>
    <t xml:space="preserve">Продукція 1 </t>
  </si>
  <si>
    <t xml:space="preserve">3. </t>
  </si>
  <si>
    <t xml:space="preserve">Продукція 2 </t>
  </si>
  <si>
    <t xml:space="preserve">4. </t>
  </si>
  <si>
    <t xml:space="preserve">Загальновиробничі витрати змінні разом, грн </t>
  </si>
  <si>
    <t xml:space="preserve">5. </t>
  </si>
  <si>
    <t xml:space="preserve">Коефіцієнт розподілу змінних загальновиробничих витрат </t>
  </si>
  <si>
    <t xml:space="preserve">6. </t>
  </si>
  <si>
    <t xml:space="preserve">Вартість трудовитрат на 1 виріб, грн: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</si>
  <si>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</si>
  <si>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</si>
  <si>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</si>
  <si>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</si>
  <si>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</si>
  <si>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Змінні загальновиробничі витрати на одиницю продукції, грн: </t>
  </si>
  <si>
    <t>Умова</t>
  </si>
  <si>
    <t>Фактична(Умова)</t>
  </si>
  <si>
    <t>Розподіл змінних загальновиробничих витрат підприємства на ХХ рік</t>
  </si>
  <si>
    <t>Розподіл постійних загальновиробничих витрат підприємства на ХХ рік</t>
  </si>
  <si>
    <t xml:space="preserve">Загальновиробничі витрати постійні разом, грн </t>
  </si>
  <si>
    <t>Загальновиробничі витрати постійні на одиницю продукції, грн: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</si>
</sst>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32</xdr:row>
      <xdr:rowOff>114300</xdr:rowOff>
    </xdr:from>
    <xdr:to>
      <xdr:col>20</xdr:col>
      <xdr:colOff>505855</xdr:colOff>
      <xdr:row>47</xdr:row>
      <xdr:rowOff>152937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E1582BD-C58B-46D1-A1E6-EF0ACE4C0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7924800"/>
          <a:ext cx="7382905" cy="3848637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51</xdr:row>
      <xdr:rowOff>118805</xdr:rowOff>
    </xdr:from>
    <xdr:to>
      <xdr:col>20</xdr:col>
      <xdr:colOff>323850</xdr:colOff>
      <xdr:row>67</xdr:row>
      <xdr:rowOff>48428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D80528-6604-422C-B228-40DE6AAE6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12501305"/>
          <a:ext cx="6981825" cy="393012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115</xdr:row>
      <xdr:rowOff>28575</xdr:rowOff>
    </xdr:from>
    <xdr:to>
      <xdr:col>11</xdr:col>
      <xdr:colOff>563237</xdr:colOff>
      <xdr:row>119</xdr:row>
      <xdr:rowOff>152524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C7994F3-AAB7-4E39-831B-3E88720F1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29718000"/>
          <a:ext cx="9040487" cy="885949"/>
        </a:xfrm>
        <a:prstGeom prst="rect">
          <a:avLst/>
        </a:prstGeom>
      </xdr:spPr>
    </xdr:pic>
    <xdr:clientData/>
  </xdr:twoCellAnchor>
  <xdr:twoCellAnchor editAs="oneCell">
    <xdr:from>
      <xdr:col>9</xdr:col>
      <xdr:colOff>390525</xdr:colOff>
      <xdr:row>120</xdr:row>
      <xdr:rowOff>104775</xdr:rowOff>
    </xdr:from>
    <xdr:to>
      <xdr:col>24</xdr:col>
      <xdr:colOff>144117</xdr:colOff>
      <xdr:row>138</xdr:row>
      <xdr:rowOff>153050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EB2CB75-94B9-477D-A1FD-0BDAEE952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91375" y="30746700"/>
          <a:ext cx="8897592" cy="4658375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146</xdr:row>
      <xdr:rowOff>76200</xdr:rowOff>
    </xdr:from>
    <xdr:to>
      <xdr:col>23</xdr:col>
      <xdr:colOff>29749</xdr:colOff>
      <xdr:row>165</xdr:row>
      <xdr:rowOff>267284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84FBD92-1F77-45EA-AC8D-B4410AF7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53250" y="35671125"/>
          <a:ext cx="8411749" cy="4182059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102</xdr:row>
      <xdr:rowOff>66675</xdr:rowOff>
    </xdr:from>
    <xdr:to>
      <xdr:col>27</xdr:col>
      <xdr:colOff>144078</xdr:colOff>
      <xdr:row>118</xdr:row>
      <xdr:rowOff>19757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BABC917-732E-4B8F-B49E-BB9EB25F7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96400" y="25212675"/>
          <a:ext cx="8621328" cy="50680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95250</xdr:rowOff>
    </xdr:from>
    <xdr:to>
      <xdr:col>7</xdr:col>
      <xdr:colOff>637082</xdr:colOff>
      <xdr:row>152</xdr:row>
      <xdr:rowOff>105578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5657496-8565-48D1-88CF-3C93254E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4394775"/>
          <a:ext cx="6466382" cy="3629828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190</xdr:row>
      <xdr:rowOff>9525</xdr:rowOff>
    </xdr:from>
    <xdr:to>
      <xdr:col>19</xdr:col>
      <xdr:colOff>48481</xdr:colOff>
      <xdr:row>204</xdr:row>
      <xdr:rowOff>257795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DC9C8E8-4EFF-4564-92C1-6D50F2AA9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10375" y="47825025"/>
          <a:ext cx="6134956" cy="443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53"/>
  <sheetViews>
    <sheetView tabSelected="1" topLeftCell="A160" workbookViewId="0">
      <selection activeCell="J167" sqref="J167"/>
    </sheetView>
  </sheetViews>
  <sheetFormatPr defaultRowHeight="15" x14ac:dyDescent="0.25"/>
  <cols>
    <col min="3" max="3" width="23.7109375" customWidth="1"/>
    <col min="4" max="4" width="11.5703125" bestFit="1" customWidth="1"/>
    <col min="5" max="7" width="11.28515625" bestFit="1" customWidth="1"/>
    <col min="8" max="8" width="12.5703125" customWidth="1"/>
  </cols>
  <sheetData>
    <row r="1" spans="2:16" ht="30" customHeight="1" x14ac:dyDescent="0.25">
      <c r="B1" s="44" t="s">
        <v>11</v>
      </c>
      <c r="C1" s="44"/>
      <c r="D1" s="44"/>
      <c r="E1" s="44"/>
      <c r="F1" s="44"/>
      <c r="G1" s="44"/>
      <c r="H1" s="44"/>
      <c r="J1" s="42" t="s">
        <v>12</v>
      </c>
      <c r="K1" s="42"/>
      <c r="L1" s="42"/>
      <c r="M1" s="42"/>
      <c r="N1" s="42"/>
      <c r="O1" s="42"/>
      <c r="P1" s="42"/>
    </row>
    <row r="2" spans="2:16" x14ac:dyDescent="0.25">
      <c r="B2" s="38" t="s">
        <v>0</v>
      </c>
      <c r="C2" s="38" t="s">
        <v>1</v>
      </c>
      <c r="D2" s="38" t="s">
        <v>2</v>
      </c>
      <c r="E2" s="38"/>
      <c r="F2" s="38"/>
      <c r="G2" s="38"/>
      <c r="H2" s="38" t="s">
        <v>3</v>
      </c>
    </row>
    <row r="3" spans="2:16" x14ac:dyDescent="0.25">
      <c r="B3" s="38"/>
      <c r="C3" s="38"/>
      <c r="D3" s="3">
        <v>1</v>
      </c>
      <c r="E3" s="3">
        <v>2</v>
      </c>
      <c r="F3" s="3">
        <v>3</v>
      </c>
      <c r="G3" s="3">
        <v>4</v>
      </c>
      <c r="H3" s="38"/>
    </row>
    <row r="4" spans="2:16" ht="30" customHeight="1" x14ac:dyDescent="0.25">
      <c r="B4" s="3">
        <v>1</v>
      </c>
      <c r="C4" s="3" t="s">
        <v>4</v>
      </c>
      <c r="D4" s="3">
        <f>D6+D5</f>
        <v>3000</v>
      </c>
      <c r="E4" s="3">
        <f t="shared" ref="E4:H4" si="0">E6+E5</f>
        <v>3400</v>
      </c>
      <c r="F4" s="3">
        <f t="shared" si="0"/>
        <v>3700</v>
      </c>
      <c r="G4" s="3">
        <f t="shared" si="0"/>
        <v>4900</v>
      </c>
      <c r="H4" s="3">
        <f t="shared" si="0"/>
        <v>15000</v>
      </c>
    </row>
    <row r="5" spans="2:16" x14ac:dyDescent="0.25">
      <c r="B5" s="1"/>
      <c r="C5" s="1" t="s">
        <v>9</v>
      </c>
      <c r="D5" s="1">
        <v>1000</v>
      </c>
      <c r="E5" s="1">
        <v>1200</v>
      </c>
      <c r="F5" s="1">
        <v>1300</v>
      </c>
      <c r="G5" s="1">
        <v>1500</v>
      </c>
      <c r="H5" s="1">
        <v>5000</v>
      </c>
    </row>
    <row r="6" spans="2:16" x14ac:dyDescent="0.25">
      <c r="B6" s="1"/>
      <c r="C6" s="1" t="s">
        <v>10</v>
      </c>
      <c r="D6" s="1">
        <v>2000</v>
      </c>
      <c r="E6" s="1">
        <v>2200</v>
      </c>
      <c r="F6" s="1">
        <v>2400</v>
      </c>
      <c r="G6" s="1">
        <v>3400</v>
      </c>
      <c r="H6" s="1">
        <v>10000</v>
      </c>
    </row>
    <row r="7" spans="2:16" ht="30" customHeight="1" x14ac:dyDescent="0.25">
      <c r="B7" s="3">
        <v>2</v>
      </c>
      <c r="C7" s="3" t="s">
        <v>5</v>
      </c>
      <c r="D7" s="5">
        <f>D9+D8</f>
        <v>360</v>
      </c>
      <c r="E7" s="5">
        <f t="shared" ref="E7:H7" si="1">E9+E8</f>
        <v>396</v>
      </c>
      <c r="F7" s="5">
        <f t="shared" si="1"/>
        <v>435.59999999999997</v>
      </c>
      <c r="G7" s="5">
        <f t="shared" si="1"/>
        <v>479.15999999999997</v>
      </c>
      <c r="H7" s="5">
        <f t="shared" si="1"/>
        <v>1670.7599999999998</v>
      </c>
    </row>
    <row r="8" spans="2:16" x14ac:dyDescent="0.25">
      <c r="B8" s="1"/>
      <c r="C8" s="1" t="s">
        <v>9</v>
      </c>
      <c r="D8" s="2">
        <v>120</v>
      </c>
      <c r="E8" s="2">
        <v>132</v>
      </c>
      <c r="F8" s="2">
        <v>145.19999999999999</v>
      </c>
      <c r="G8" s="2">
        <v>159.72</v>
      </c>
      <c r="H8" s="2">
        <f>D8+E8+F8+G8</f>
        <v>556.91999999999996</v>
      </c>
    </row>
    <row r="9" spans="2:16" x14ac:dyDescent="0.25">
      <c r="B9" s="1"/>
      <c r="C9" s="1" t="s">
        <v>10</v>
      </c>
      <c r="D9" s="2">
        <v>240</v>
      </c>
      <c r="E9" s="2">
        <v>264</v>
      </c>
      <c r="F9" s="2">
        <v>290.39999999999998</v>
      </c>
      <c r="G9" s="2">
        <v>319.44</v>
      </c>
      <c r="H9" s="2">
        <f>D9+E9+F9+G9</f>
        <v>1113.8399999999999</v>
      </c>
    </row>
    <row r="10" spans="2:16" ht="30" customHeight="1" x14ac:dyDescent="0.25">
      <c r="B10" s="4">
        <v>3</v>
      </c>
      <c r="C10" s="4" t="s">
        <v>6</v>
      </c>
      <c r="D10" s="4">
        <f>D11+D12</f>
        <v>600000</v>
      </c>
      <c r="E10" s="4">
        <f t="shared" ref="E10:H10" si="2">E11+E12</f>
        <v>739200</v>
      </c>
      <c r="F10" s="4">
        <f t="shared" si="2"/>
        <v>885720</v>
      </c>
      <c r="G10" s="4">
        <f t="shared" si="2"/>
        <v>1325676</v>
      </c>
      <c r="H10" s="4">
        <f t="shared" si="2"/>
        <v>3550596</v>
      </c>
    </row>
    <row r="11" spans="2:16" x14ac:dyDescent="0.25">
      <c r="B11" s="1"/>
      <c r="C11" s="1" t="s">
        <v>9</v>
      </c>
      <c r="D11" s="1">
        <f>D5*D8</f>
        <v>120000</v>
      </c>
      <c r="E11" s="1">
        <f t="shared" ref="E11:G11" si="3">E5*E8</f>
        <v>158400</v>
      </c>
      <c r="F11" s="1">
        <f t="shared" si="3"/>
        <v>188759.99999999997</v>
      </c>
      <c r="G11" s="1">
        <f t="shared" si="3"/>
        <v>239580</v>
      </c>
      <c r="H11" s="1">
        <f>D11+E11+F11+G11</f>
        <v>706740</v>
      </c>
    </row>
    <row r="12" spans="2:16" x14ac:dyDescent="0.25">
      <c r="B12" s="1"/>
      <c r="C12" s="1" t="s">
        <v>10</v>
      </c>
      <c r="D12" s="1">
        <f>D6*D9</f>
        <v>480000</v>
      </c>
      <c r="E12" s="1">
        <f t="shared" ref="E12:G12" si="4">E6*E9</f>
        <v>580800</v>
      </c>
      <c r="F12" s="1">
        <f t="shared" si="4"/>
        <v>696960</v>
      </c>
      <c r="G12" s="1">
        <f t="shared" si="4"/>
        <v>1086096</v>
      </c>
      <c r="H12" s="1">
        <f>D12+E12+F12+G12</f>
        <v>2843856</v>
      </c>
    </row>
    <row r="13" spans="2:16" ht="30" x14ac:dyDescent="0.25">
      <c r="B13" s="3">
        <v>4</v>
      </c>
      <c r="C13" s="3" t="s">
        <v>7</v>
      </c>
      <c r="D13" s="3">
        <f>(D10/120)*20</f>
        <v>100000</v>
      </c>
      <c r="E13" s="3">
        <f t="shared" ref="E13:G13" si="5">(E10/120)*20</f>
        <v>123200</v>
      </c>
      <c r="F13" s="3">
        <f t="shared" si="5"/>
        <v>147620</v>
      </c>
      <c r="G13" s="3">
        <f t="shared" si="5"/>
        <v>220946</v>
      </c>
      <c r="H13" s="4">
        <f t="shared" ref="H13" si="6">H14+H15</f>
        <v>591766</v>
      </c>
    </row>
    <row r="14" spans="2:16" x14ac:dyDescent="0.25">
      <c r="B14" s="1"/>
      <c r="C14" s="1" t="s">
        <v>9</v>
      </c>
      <c r="D14" s="6">
        <f t="shared" ref="D14:G14" si="7">(D11/120)*20</f>
        <v>20000</v>
      </c>
      <c r="E14" s="6">
        <f t="shared" si="7"/>
        <v>26400</v>
      </c>
      <c r="F14" s="6">
        <f t="shared" si="7"/>
        <v>31459.999999999996</v>
      </c>
      <c r="G14" s="6">
        <f t="shared" si="7"/>
        <v>39930</v>
      </c>
      <c r="H14" s="1">
        <f>D14+E14+F14+G14</f>
        <v>117790</v>
      </c>
    </row>
    <row r="15" spans="2:16" x14ac:dyDescent="0.25">
      <c r="B15" s="1"/>
      <c r="C15" s="1" t="s">
        <v>10</v>
      </c>
      <c r="D15" s="6">
        <f t="shared" ref="D15:G15" si="8">(D12/120)*20</f>
        <v>80000</v>
      </c>
      <c r="E15" s="6">
        <f t="shared" si="8"/>
        <v>96800</v>
      </c>
      <c r="F15" s="6">
        <f t="shared" si="8"/>
        <v>116160</v>
      </c>
      <c r="G15" s="6">
        <f t="shared" si="8"/>
        <v>181016</v>
      </c>
      <c r="H15" s="1">
        <f>D15+E15+F15+G15</f>
        <v>473976</v>
      </c>
    </row>
    <row r="16" spans="2:16" ht="30" x14ac:dyDescent="0.25">
      <c r="B16" s="3">
        <v>5</v>
      </c>
      <c r="C16" s="3" t="s">
        <v>8</v>
      </c>
      <c r="D16" s="3">
        <f>D10-D13</f>
        <v>500000</v>
      </c>
      <c r="E16" s="3">
        <f t="shared" ref="E16:G16" si="9">E10-E13</f>
        <v>616000</v>
      </c>
      <c r="F16" s="3">
        <f t="shared" si="9"/>
        <v>738100</v>
      </c>
      <c r="G16" s="3">
        <f t="shared" si="9"/>
        <v>1104730</v>
      </c>
      <c r="H16" s="4">
        <f t="shared" ref="H16" si="10">H17+H18</f>
        <v>2958830</v>
      </c>
    </row>
    <row r="17" spans="2:8" x14ac:dyDescent="0.25">
      <c r="B17" s="6"/>
      <c r="C17" s="6" t="s">
        <v>9</v>
      </c>
      <c r="D17" s="6">
        <f t="shared" ref="D17:G17" si="11">D11-D14</f>
        <v>100000</v>
      </c>
      <c r="E17" s="6">
        <f t="shared" si="11"/>
        <v>132000</v>
      </c>
      <c r="F17" s="6">
        <f t="shared" si="11"/>
        <v>157299.99999999997</v>
      </c>
      <c r="G17" s="6">
        <f t="shared" si="11"/>
        <v>199650</v>
      </c>
      <c r="H17" s="1">
        <f>D17+E17+F17+G17</f>
        <v>588950</v>
      </c>
    </row>
    <row r="18" spans="2:8" x14ac:dyDescent="0.25">
      <c r="B18" s="6"/>
      <c r="C18" s="6" t="s">
        <v>10</v>
      </c>
      <c r="D18" s="6">
        <f t="shared" ref="D18:G18" si="12">D12-D15</f>
        <v>400000</v>
      </c>
      <c r="E18" s="6">
        <f t="shared" si="12"/>
        <v>484000</v>
      </c>
      <c r="F18" s="6">
        <f t="shared" si="12"/>
        <v>580800</v>
      </c>
      <c r="G18" s="6">
        <f t="shared" si="12"/>
        <v>905080</v>
      </c>
      <c r="H18" s="1">
        <f>D18+E18+F18+G18</f>
        <v>2369880</v>
      </c>
    </row>
    <row r="20" spans="2:8" ht="15" customHeight="1" x14ac:dyDescent="0.25">
      <c r="C20" s="45" t="s">
        <v>13</v>
      </c>
      <c r="D20" s="45"/>
      <c r="E20" s="45"/>
      <c r="F20" s="45"/>
      <c r="G20" s="45"/>
      <c r="H20" s="45"/>
    </row>
    <row r="21" spans="2:8" x14ac:dyDescent="0.25">
      <c r="C21" s="45"/>
      <c r="D21" s="45"/>
      <c r="E21" s="45"/>
      <c r="F21" s="45"/>
      <c r="G21" s="45"/>
      <c r="H21" s="45"/>
    </row>
    <row r="22" spans="2:8" x14ac:dyDescent="0.25">
      <c r="C22" s="45"/>
      <c r="D22" s="45"/>
      <c r="E22" s="45"/>
      <c r="F22" s="45"/>
      <c r="G22" s="45"/>
      <c r="H22" s="45"/>
    </row>
    <row r="24" spans="2:8" x14ac:dyDescent="0.25">
      <c r="B24" s="46" t="s">
        <v>15</v>
      </c>
      <c r="C24" s="47"/>
      <c r="D24" s="47"/>
      <c r="E24" s="47"/>
      <c r="F24" s="47"/>
      <c r="G24" s="47"/>
      <c r="H24" s="47"/>
    </row>
    <row r="25" spans="2:8" x14ac:dyDescent="0.25">
      <c r="B25" s="47"/>
      <c r="C25" s="47"/>
      <c r="D25" s="47"/>
      <c r="E25" s="47"/>
      <c r="F25" s="47"/>
      <c r="G25" s="47"/>
      <c r="H25" s="47"/>
    </row>
    <row r="26" spans="2:8" ht="30" x14ac:dyDescent="0.25">
      <c r="B26" s="1">
        <v>6</v>
      </c>
      <c r="C26" s="1" t="s">
        <v>14</v>
      </c>
      <c r="D26" s="2"/>
      <c r="E26" s="2"/>
      <c r="F26" s="2"/>
      <c r="G26" s="2"/>
      <c r="H26" s="2"/>
    </row>
    <row r="27" spans="2:8" ht="30" customHeight="1" x14ac:dyDescent="0.25">
      <c r="B27" s="1"/>
      <c r="C27" s="1" t="s">
        <v>9</v>
      </c>
      <c r="D27" s="2">
        <f>D11*0.7</f>
        <v>84000</v>
      </c>
      <c r="E27" s="2">
        <f>E11*0.7+D11-(D11*0.7)</f>
        <v>146880</v>
      </c>
      <c r="F27" s="2">
        <f>F11*0.7+E11-(E11*0.7)</f>
        <v>179652</v>
      </c>
      <c r="G27" s="2">
        <f>G11*0.7+F11-(F11*0.7)</f>
        <v>224334.00000000003</v>
      </c>
      <c r="H27" s="2">
        <f>D27+E27+F27+G27</f>
        <v>634866</v>
      </c>
    </row>
    <row r="28" spans="2:8" ht="30" customHeight="1" x14ac:dyDescent="0.25">
      <c r="B28" s="1"/>
      <c r="C28" s="1" t="s">
        <v>10</v>
      </c>
      <c r="D28" s="2">
        <f>D12*0.7</f>
        <v>336000</v>
      </c>
      <c r="E28" s="2">
        <f>E12*0.7+D12-(D12*0.7)</f>
        <v>550560</v>
      </c>
      <c r="F28" s="2">
        <f t="shared" ref="F28:G28" si="13">F12*0.7+E12-(E12*0.7)</f>
        <v>662112</v>
      </c>
      <c r="G28" s="2">
        <f t="shared" si="13"/>
        <v>969355.2</v>
      </c>
      <c r="H28" s="2">
        <f>D28+E28+F28+G28</f>
        <v>2518027.2000000002</v>
      </c>
    </row>
    <row r="31" spans="2:8" x14ac:dyDescent="0.25">
      <c r="B31" s="40" t="s">
        <v>16</v>
      </c>
      <c r="C31" s="40"/>
      <c r="D31" s="40"/>
      <c r="E31" s="40"/>
      <c r="F31" s="40"/>
      <c r="G31" s="40"/>
      <c r="H31" s="40"/>
    </row>
    <row r="32" spans="2:8" x14ac:dyDescent="0.25">
      <c r="B32" s="41"/>
      <c r="C32" s="41"/>
      <c r="D32" s="41"/>
      <c r="E32" s="41"/>
      <c r="F32" s="41"/>
      <c r="G32" s="41"/>
      <c r="H32" s="41"/>
    </row>
    <row r="33" spans="2:8" x14ac:dyDescent="0.25">
      <c r="B33" s="38" t="s">
        <v>0</v>
      </c>
      <c r="C33" s="38" t="s">
        <v>1</v>
      </c>
      <c r="D33" s="38" t="s">
        <v>2</v>
      </c>
      <c r="E33" s="38"/>
      <c r="F33" s="38"/>
      <c r="G33" s="38"/>
      <c r="H33" s="38" t="s">
        <v>3</v>
      </c>
    </row>
    <row r="34" spans="2:8" x14ac:dyDescent="0.25">
      <c r="B34" s="38"/>
      <c r="C34" s="38"/>
      <c r="D34" s="3">
        <v>1</v>
      </c>
      <c r="E34" s="3">
        <v>2</v>
      </c>
      <c r="F34" s="3">
        <v>3</v>
      </c>
      <c r="G34" s="3">
        <v>4</v>
      </c>
      <c r="H34" s="38"/>
    </row>
    <row r="35" spans="2:8" x14ac:dyDescent="0.25">
      <c r="B35" s="3">
        <v>1</v>
      </c>
      <c r="C35" s="3" t="s">
        <v>4</v>
      </c>
      <c r="D35" s="3">
        <f>D37+D36</f>
        <v>3000</v>
      </c>
      <c r="E35" s="3">
        <f t="shared" ref="E35" si="14">E37+E36</f>
        <v>3400</v>
      </c>
      <c r="F35" s="3">
        <f t="shared" ref="F35" si="15">F37+F36</f>
        <v>3700</v>
      </c>
      <c r="G35" s="3">
        <f t="shared" ref="G35" si="16">G37+G36</f>
        <v>4900</v>
      </c>
      <c r="H35" s="3">
        <f t="shared" ref="H35" si="17">H37+H36</f>
        <v>15000</v>
      </c>
    </row>
    <row r="36" spans="2:8" x14ac:dyDescent="0.25">
      <c r="B36" s="1"/>
      <c r="C36" s="1" t="s">
        <v>9</v>
      </c>
      <c r="D36" s="1">
        <v>1000</v>
      </c>
      <c r="E36" s="1">
        <v>1200</v>
      </c>
      <c r="F36" s="1">
        <v>1300</v>
      </c>
      <c r="G36" s="1">
        <v>1500</v>
      </c>
      <c r="H36" s="1">
        <v>5000</v>
      </c>
    </row>
    <row r="37" spans="2:8" x14ac:dyDescent="0.25">
      <c r="B37" s="1"/>
      <c r="C37" s="1" t="s">
        <v>10</v>
      </c>
      <c r="D37" s="1">
        <v>2000</v>
      </c>
      <c r="E37" s="1">
        <v>2200</v>
      </c>
      <c r="F37" s="1">
        <v>2400</v>
      </c>
      <c r="G37" s="1">
        <v>3400</v>
      </c>
      <c r="H37" s="1">
        <v>10000</v>
      </c>
    </row>
    <row r="38" spans="2:8" ht="45" x14ac:dyDescent="0.25">
      <c r="B38" s="3">
        <v>2</v>
      </c>
      <c r="C38" s="3" t="s">
        <v>17</v>
      </c>
      <c r="D38" s="5"/>
      <c r="E38" s="5"/>
      <c r="F38" s="5"/>
      <c r="G38" s="5"/>
      <c r="H38" s="5"/>
    </row>
    <row r="39" spans="2:8" x14ac:dyDescent="0.25">
      <c r="B39" s="1"/>
      <c r="C39" s="1" t="s">
        <v>9</v>
      </c>
      <c r="D39" s="2">
        <v>120</v>
      </c>
      <c r="E39" s="2">
        <v>130</v>
      </c>
      <c r="F39" s="2">
        <v>150</v>
      </c>
      <c r="G39" s="2">
        <v>0</v>
      </c>
      <c r="H39" s="2">
        <v>0</v>
      </c>
    </row>
    <row r="40" spans="2:8" x14ac:dyDescent="0.25">
      <c r="B40" s="1"/>
      <c r="C40" s="1" t="s">
        <v>10</v>
      </c>
      <c r="D40" s="2">
        <v>220</v>
      </c>
      <c r="E40" s="2">
        <v>240</v>
      </c>
      <c r="F40" s="2">
        <v>340</v>
      </c>
      <c r="G40" s="2">
        <v>0</v>
      </c>
      <c r="H40" s="2">
        <v>0</v>
      </c>
    </row>
    <row r="41" spans="2:8" ht="45" x14ac:dyDescent="0.25">
      <c r="B41" s="7">
        <v>3</v>
      </c>
      <c r="C41" s="7" t="s">
        <v>18</v>
      </c>
      <c r="D41" s="7"/>
      <c r="E41" s="7"/>
      <c r="F41" s="7"/>
      <c r="G41" s="7"/>
      <c r="H41" s="7"/>
    </row>
    <row r="42" spans="2:8" x14ac:dyDescent="0.25">
      <c r="B42" s="1"/>
      <c r="C42" s="1" t="s">
        <v>9</v>
      </c>
      <c r="D42" s="1">
        <v>100</v>
      </c>
      <c r="E42" s="1">
        <v>120</v>
      </c>
      <c r="F42" s="1">
        <v>130</v>
      </c>
      <c r="G42" s="1">
        <v>150</v>
      </c>
      <c r="H42" s="1">
        <v>100</v>
      </c>
    </row>
    <row r="43" spans="2:8" x14ac:dyDescent="0.25">
      <c r="B43" s="1"/>
      <c r="C43" s="1" t="s">
        <v>10</v>
      </c>
      <c r="D43" s="1">
        <v>200</v>
      </c>
      <c r="E43" s="1">
        <v>220</v>
      </c>
      <c r="F43" s="1">
        <v>240</v>
      </c>
      <c r="G43" s="1">
        <v>340</v>
      </c>
      <c r="H43" s="1">
        <v>200</v>
      </c>
    </row>
    <row r="44" spans="2:8" ht="30" x14ac:dyDescent="0.25">
      <c r="B44" s="3">
        <v>4</v>
      </c>
      <c r="C44" s="3" t="s">
        <v>19</v>
      </c>
      <c r="D44" s="3"/>
      <c r="E44" s="3"/>
      <c r="F44" s="3"/>
      <c r="G44" s="3"/>
      <c r="H44" s="7"/>
    </row>
    <row r="45" spans="2:8" x14ac:dyDescent="0.25">
      <c r="B45" s="1"/>
      <c r="C45" s="1" t="s">
        <v>9</v>
      </c>
      <c r="D45" s="12">
        <f>D39+D36-D42</f>
        <v>1020</v>
      </c>
      <c r="E45" s="12">
        <f t="shared" ref="E45:G46" si="18">E39+E36-E42</f>
        <v>1210</v>
      </c>
      <c r="F45" s="12">
        <f t="shared" si="18"/>
        <v>1320</v>
      </c>
      <c r="G45" s="12">
        <f t="shared" si="18"/>
        <v>1350</v>
      </c>
      <c r="H45" s="13">
        <f>D45+E45+F45+G45</f>
        <v>4900</v>
      </c>
    </row>
    <row r="46" spans="2:8" x14ac:dyDescent="0.25">
      <c r="B46" s="1"/>
      <c r="C46" s="1" t="s">
        <v>10</v>
      </c>
      <c r="D46" s="12">
        <f>D40+D37-D43</f>
        <v>2020</v>
      </c>
      <c r="E46" s="12">
        <f t="shared" si="18"/>
        <v>2220</v>
      </c>
      <c r="F46" s="12">
        <f t="shared" si="18"/>
        <v>2500</v>
      </c>
      <c r="G46" s="12">
        <f t="shared" si="18"/>
        <v>3060</v>
      </c>
      <c r="H46" s="13">
        <f>D46+E46+F46+G46</f>
        <v>9800</v>
      </c>
    </row>
    <row r="47" spans="2:8" x14ac:dyDescent="0.25">
      <c r="B47" s="8"/>
      <c r="C47" s="8"/>
      <c r="D47" s="8"/>
      <c r="E47" s="8"/>
      <c r="F47" s="8"/>
      <c r="G47" s="8"/>
      <c r="H47" s="9"/>
    </row>
    <row r="48" spans="2:8" x14ac:dyDescent="0.25">
      <c r="B48" s="10"/>
      <c r="C48" s="10"/>
      <c r="D48" s="10"/>
      <c r="E48" s="10"/>
      <c r="F48" s="10"/>
      <c r="G48" s="10"/>
      <c r="H48" s="11"/>
    </row>
    <row r="49" spans="2:8" x14ac:dyDescent="0.25">
      <c r="B49" s="10"/>
      <c r="C49" s="10"/>
      <c r="D49" s="10"/>
      <c r="E49" s="10"/>
      <c r="F49" s="10"/>
      <c r="G49" s="10"/>
      <c r="H49" s="11"/>
    </row>
    <row r="50" spans="2:8" x14ac:dyDescent="0.25">
      <c r="B50" s="39" t="s">
        <v>28</v>
      </c>
      <c r="C50" s="39"/>
      <c r="D50" s="39"/>
      <c r="E50" s="39"/>
      <c r="F50" s="39"/>
      <c r="G50" s="39"/>
      <c r="H50" s="39"/>
    </row>
    <row r="51" spans="2:8" x14ac:dyDescent="0.25">
      <c r="B51" s="39"/>
      <c r="C51" s="39"/>
      <c r="D51" s="39"/>
      <c r="E51" s="39"/>
      <c r="F51" s="39"/>
      <c r="G51" s="39"/>
      <c r="H51" s="39"/>
    </row>
    <row r="52" spans="2:8" x14ac:dyDescent="0.25">
      <c r="B52" s="43" t="s">
        <v>0</v>
      </c>
      <c r="C52" s="43" t="s">
        <v>1</v>
      </c>
      <c r="D52" s="43" t="s">
        <v>2</v>
      </c>
      <c r="E52" s="43"/>
      <c r="F52" s="43"/>
      <c r="G52" s="43"/>
      <c r="H52" s="43" t="s">
        <v>3</v>
      </c>
    </row>
    <row r="53" spans="2:8" x14ac:dyDescent="0.25">
      <c r="B53" s="43"/>
      <c r="C53" s="43"/>
      <c r="D53" s="5">
        <v>1</v>
      </c>
      <c r="E53" s="5">
        <v>2</v>
      </c>
      <c r="F53" s="5">
        <v>3</v>
      </c>
      <c r="G53" s="5">
        <v>4</v>
      </c>
      <c r="H53" s="43"/>
    </row>
    <row r="54" spans="2:8" x14ac:dyDescent="0.25">
      <c r="B54" s="23">
        <v>1</v>
      </c>
      <c r="C54" s="15" t="s">
        <v>20</v>
      </c>
      <c r="D54" s="15"/>
      <c r="E54" s="15"/>
      <c r="F54" s="15"/>
      <c r="G54" s="15"/>
      <c r="H54" s="15"/>
    </row>
    <row r="55" spans="2:8" x14ac:dyDescent="0.25">
      <c r="B55" s="23"/>
      <c r="C55" s="15" t="s">
        <v>9</v>
      </c>
      <c r="D55" s="15">
        <v>1020</v>
      </c>
      <c r="E55" s="15">
        <v>1210</v>
      </c>
      <c r="F55" s="15">
        <v>1320</v>
      </c>
      <c r="G55" s="15">
        <v>1350</v>
      </c>
      <c r="H55" s="15">
        <v>4900</v>
      </c>
    </row>
    <row r="56" spans="2:8" x14ac:dyDescent="0.25">
      <c r="B56" s="23"/>
      <c r="C56" s="15" t="s">
        <v>10</v>
      </c>
      <c r="D56" s="15">
        <v>2020</v>
      </c>
      <c r="E56" s="15">
        <v>2220</v>
      </c>
      <c r="F56" s="15">
        <v>2500</v>
      </c>
      <c r="G56" s="15">
        <v>3060</v>
      </c>
      <c r="H56" s="15">
        <v>9800</v>
      </c>
    </row>
    <row r="57" spans="2:8" ht="45" x14ac:dyDescent="0.25">
      <c r="B57" s="23">
        <v>2</v>
      </c>
      <c r="C57" s="15" t="s">
        <v>21</v>
      </c>
      <c r="D57" s="15"/>
      <c r="E57" s="15"/>
      <c r="F57" s="15"/>
      <c r="G57" s="15"/>
      <c r="H57" s="15"/>
    </row>
    <row r="58" spans="2:8" x14ac:dyDescent="0.25">
      <c r="B58" s="23"/>
      <c r="C58" s="15" t="s">
        <v>9</v>
      </c>
      <c r="D58" s="15">
        <v>0.1</v>
      </c>
      <c r="E58" s="15">
        <v>0.1</v>
      </c>
      <c r="F58" s="15">
        <v>0.1</v>
      </c>
      <c r="G58" s="15">
        <v>0.1</v>
      </c>
      <c r="H58" s="15"/>
    </row>
    <row r="59" spans="2:8" x14ac:dyDescent="0.25">
      <c r="B59" s="23"/>
      <c r="C59" s="15" t="s">
        <v>10</v>
      </c>
      <c r="D59" s="15">
        <v>0.2</v>
      </c>
      <c r="E59" s="15">
        <v>0.2</v>
      </c>
      <c r="F59" s="15">
        <v>0.2</v>
      </c>
      <c r="G59" s="15">
        <v>0.2</v>
      </c>
      <c r="H59" s="15"/>
    </row>
    <row r="60" spans="2:8" ht="30" x14ac:dyDescent="0.25">
      <c r="B60" s="24">
        <v>3</v>
      </c>
      <c r="C60" s="5" t="s">
        <v>22</v>
      </c>
      <c r="D60" s="17">
        <f t="shared" ref="D60:G60" si="19">D61+D62</f>
        <v>506</v>
      </c>
      <c r="E60" s="17">
        <f t="shared" si="19"/>
        <v>565</v>
      </c>
      <c r="F60" s="17">
        <f t="shared" si="19"/>
        <v>632</v>
      </c>
      <c r="G60" s="17">
        <f t="shared" si="19"/>
        <v>747</v>
      </c>
      <c r="H60" s="17">
        <f>H61+H62</f>
        <v>2450</v>
      </c>
    </row>
    <row r="61" spans="2:8" x14ac:dyDescent="0.25">
      <c r="B61" s="25"/>
      <c r="C61" s="2" t="s">
        <v>9</v>
      </c>
      <c r="D61" s="12">
        <f>D55*D58</f>
        <v>102</v>
      </c>
      <c r="E61" s="12">
        <f t="shared" ref="E61:G61" si="20">E55*E58</f>
        <v>121</v>
      </c>
      <c r="F61" s="12">
        <f t="shared" si="20"/>
        <v>132</v>
      </c>
      <c r="G61" s="12">
        <f t="shared" si="20"/>
        <v>135</v>
      </c>
      <c r="H61" s="13">
        <f>D61+E61+F61+G61</f>
        <v>490</v>
      </c>
    </row>
    <row r="62" spans="2:8" x14ac:dyDescent="0.25">
      <c r="B62" s="25"/>
      <c r="C62" s="2" t="s">
        <v>10</v>
      </c>
      <c r="D62" s="12">
        <f>D56*D59</f>
        <v>404</v>
      </c>
      <c r="E62" s="12">
        <f t="shared" ref="E62:G62" si="21">E56*E59</f>
        <v>444</v>
      </c>
      <c r="F62" s="12">
        <f t="shared" si="21"/>
        <v>500</v>
      </c>
      <c r="G62" s="12">
        <f t="shared" si="21"/>
        <v>612</v>
      </c>
      <c r="H62" s="13">
        <f>D62+E62+F62+G62</f>
        <v>1960</v>
      </c>
    </row>
    <row r="63" spans="2:8" ht="30" x14ac:dyDescent="0.25">
      <c r="B63" s="23">
        <v>4</v>
      </c>
      <c r="C63" s="15" t="s">
        <v>23</v>
      </c>
      <c r="D63" s="15">
        <v>113</v>
      </c>
      <c r="E63" s="15">
        <v>126.4</v>
      </c>
      <c r="F63" s="15">
        <v>149.4</v>
      </c>
      <c r="G63" s="15">
        <v>0</v>
      </c>
      <c r="H63" s="16"/>
    </row>
    <row r="64" spans="2:8" x14ac:dyDescent="0.25">
      <c r="B64" s="23"/>
      <c r="C64" s="15" t="s">
        <v>9</v>
      </c>
      <c r="D64" s="15"/>
      <c r="E64" s="15"/>
      <c r="F64" s="15"/>
      <c r="G64" s="15"/>
      <c r="H64" s="16"/>
    </row>
    <row r="65" spans="2:8" x14ac:dyDescent="0.25">
      <c r="B65" s="23"/>
      <c r="C65" s="15" t="s">
        <v>10</v>
      </c>
      <c r="D65" s="15"/>
      <c r="E65" s="15"/>
      <c r="F65" s="15"/>
      <c r="G65" s="15"/>
      <c r="H65" s="16"/>
    </row>
    <row r="66" spans="2:8" ht="30" x14ac:dyDescent="0.25">
      <c r="B66" s="23">
        <v>5</v>
      </c>
      <c r="C66" s="15" t="s">
        <v>24</v>
      </c>
      <c r="D66" s="15">
        <v>101.2</v>
      </c>
      <c r="E66" s="15">
        <v>113</v>
      </c>
      <c r="F66" s="15">
        <v>126.4</v>
      </c>
      <c r="G66" s="15">
        <v>149.4</v>
      </c>
      <c r="H66" s="16"/>
    </row>
    <row r="67" spans="2:8" x14ac:dyDescent="0.25">
      <c r="B67" s="23"/>
      <c r="C67" s="15" t="s">
        <v>9</v>
      </c>
      <c r="D67" s="15"/>
      <c r="E67" s="15"/>
      <c r="F67" s="15"/>
      <c r="G67" s="15"/>
      <c r="H67" s="16"/>
    </row>
    <row r="68" spans="2:8" x14ac:dyDescent="0.25">
      <c r="B68" s="23"/>
      <c r="C68" s="15" t="s">
        <v>10</v>
      </c>
      <c r="D68" s="15"/>
      <c r="E68" s="15"/>
      <c r="F68" s="15"/>
      <c r="G68" s="15"/>
      <c r="H68" s="16"/>
    </row>
    <row r="69" spans="2:8" ht="30" x14ac:dyDescent="0.25">
      <c r="B69" s="23">
        <v>6</v>
      </c>
      <c r="C69" s="15" t="s">
        <v>25</v>
      </c>
      <c r="D69" s="15">
        <f>D60+D63-D66</f>
        <v>517.79999999999995</v>
      </c>
      <c r="E69" s="15">
        <f t="shared" ref="E69:G69" si="22">E60+E63-E66</f>
        <v>578.4</v>
      </c>
      <c r="F69" s="15">
        <f t="shared" si="22"/>
        <v>655</v>
      </c>
      <c r="G69" s="15">
        <f t="shared" si="22"/>
        <v>597.6</v>
      </c>
      <c r="H69" s="16">
        <f>D69+E69+F69+G69</f>
        <v>2348.7999999999997</v>
      </c>
    </row>
    <row r="70" spans="2:8" x14ac:dyDescent="0.25">
      <c r="B70" s="23"/>
      <c r="C70" s="15" t="s">
        <v>9</v>
      </c>
      <c r="D70" s="15"/>
      <c r="E70" s="15"/>
      <c r="F70" s="15"/>
      <c r="G70" s="15"/>
      <c r="H70" s="16"/>
    </row>
    <row r="71" spans="2:8" x14ac:dyDescent="0.25">
      <c r="B71" s="23"/>
      <c r="C71" s="15" t="s">
        <v>10</v>
      </c>
      <c r="D71" s="15"/>
      <c r="E71" s="15"/>
      <c r="F71" s="15"/>
      <c r="G71" s="15"/>
      <c r="H71" s="16"/>
    </row>
    <row r="72" spans="2:8" ht="30" x14ac:dyDescent="0.25">
      <c r="B72" s="23">
        <v>7</v>
      </c>
      <c r="C72" s="15" t="s">
        <v>26</v>
      </c>
      <c r="D72" s="15">
        <v>60</v>
      </c>
      <c r="E72" s="15">
        <v>66</v>
      </c>
      <c r="F72" s="15">
        <v>72.599999999999994</v>
      </c>
      <c r="G72" s="15">
        <v>79.86</v>
      </c>
      <c r="H72" s="16"/>
    </row>
    <row r="73" spans="2:8" x14ac:dyDescent="0.25">
      <c r="B73" s="23"/>
      <c r="C73" s="15" t="s">
        <v>9</v>
      </c>
      <c r="D73" s="15"/>
      <c r="E73" s="15"/>
      <c r="F73" s="15"/>
      <c r="G73" s="15"/>
      <c r="H73" s="16"/>
    </row>
    <row r="74" spans="2:8" x14ac:dyDescent="0.25">
      <c r="B74" s="23"/>
      <c r="C74" s="15" t="s">
        <v>10</v>
      </c>
      <c r="D74" s="15"/>
      <c r="E74" s="15"/>
      <c r="F74" s="15"/>
      <c r="G74" s="15"/>
      <c r="H74" s="16"/>
    </row>
    <row r="75" spans="2:8" ht="30" x14ac:dyDescent="0.25">
      <c r="B75" s="24">
        <v>8</v>
      </c>
      <c r="C75" s="5" t="s">
        <v>27</v>
      </c>
      <c r="D75" s="5">
        <f>D69*D72</f>
        <v>31067.999999999996</v>
      </c>
      <c r="E75" s="5">
        <f t="shared" ref="E75:G75" si="23">E69*E72</f>
        <v>38174.400000000001</v>
      </c>
      <c r="F75" s="5">
        <f t="shared" si="23"/>
        <v>47552.999999999993</v>
      </c>
      <c r="G75" s="5">
        <f t="shared" si="23"/>
        <v>47724.336000000003</v>
      </c>
      <c r="H75" s="17">
        <f>D75+E75+F75+G75</f>
        <v>164519.736</v>
      </c>
    </row>
    <row r="76" spans="2:8" x14ac:dyDescent="0.25">
      <c r="B76" s="25"/>
      <c r="C76" s="2" t="s">
        <v>9</v>
      </c>
      <c r="D76" s="12"/>
      <c r="E76" s="12"/>
      <c r="F76" s="12"/>
      <c r="G76" s="12"/>
      <c r="H76" s="13"/>
    </row>
    <row r="77" spans="2:8" x14ac:dyDescent="0.25">
      <c r="B77" s="25"/>
      <c r="C77" s="2" t="s">
        <v>10</v>
      </c>
      <c r="D77" s="12"/>
      <c r="E77" s="12"/>
      <c r="F77" s="12"/>
      <c r="G77" s="12"/>
      <c r="H77" s="13"/>
    </row>
    <row r="79" spans="2:8" x14ac:dyDescent="0.25">
      <c r="B79" s="38" t="s">
        <v>0</v>
      </c>
      <c r="C79" s="38" t="s">
        <v>1</v>
      </c>
      <c r="D79" s="38" t="s">
        <v>2</v>
      </c>
      <c r="E79" s="38"/>
      <c r="F79" s="38"/>
      <c r="G79" s="38"/>
      <c r="H79" s="38" t="s">
        <v>3</v>
      </c>
    </row>
    <row r="80" spans="2:8" x14ac:dyDescent="0.25">
      <c r="B80" s="38"/>
      <c r="C80" s="38"/>
      <c r="D80" s="14">
        <v>1</v>
      </c>
      <c r="E80" s="14">
        <v>2</v>
      </c>
      <c r="F80" s="14">
        <v>3</v>
      </c>
      <c r="G80" s="14">
        <v>4</v>
      </c>
      <c r="H80" s="38"/>
    </row>
    <row r="81" spans="2:8" x14ac:dyDescent="0.25">
      <c r="B81" s="23">
        <v>1</v>
      </c>
      <c r="C81" s="15" t="s">
        <v>20</v>
      </c>
      <c r="D81" s="15"/>
      <c r="E81" s="15"/>
      <c r="F81" s="15"/>
      <c r="G81" s="15"/>
      <c r="H81" s="15"/>
    </row>
    <row r="82" spans="2:8" x14ac:dyDescent="0.25">
      <c r="B82" s="23"/>
      <c r="C82" s="15" t="s">
        <v>9</v>
      </c>
      <c r="D82" s="15">
        <v>1020</v>
      </c>
      <c r="E82" s="15">
        <v>1210</v>
      </c>
      <c r="F82" s="15">
        <v>1320</v>
      </c>
      <c r="G82" s="15">
        <v>1350</v>
      </c>
      <c r="H82" s="15">
        <v>4900</v>
      </c>
    </row>
    <row r="83" spans="2:8" x14ac:dyDescent="0.25">
      <c r="B83" s="23"/>
      <c r="C83" s="15" t="s">
        <v>10</v>
      </c>
      <c r="D83" s="15">
        <v>2020</v>
      </c>
      <c r="E83" s="15">
        <v>2220</v>
      </c>
      <c r="F83" s="15">
        <v>2500</v>
      </c>
      <c r="G83" s="15">
        <v>3060</v>
      </c>
      <c r="H83" s="15">
        <v>9800</v>
      </c>
    </row>
    <row r="84" spans="2:8" ht="45" x14ac:dyDescent="0.25">
      <c r="B84" s="23">
        <v>2</v>
      </c>
      <c r="C84" s="21" t="s">
        <v>29</v>
      </c>
      <c r="D84" s="15"/>
      <c r="E84" s="15"/>
      <c r="F84" s="15"/>
      <c r="G84" s="15"/>
      <c r="H84" s="15"/>
    </row>
    <row r="85" spans="2:8" x14ac:dyDescent="0.25">
      <c r="B85" s="23"/>
      <c r="C85" s="15" t="s">
        <v>9</v>
      </c>
      <c r="D85" s="15">
        <v>0.2</v>
      </c>
      <c r="E85" s="15">
        <v>0.2</v>
      </c>
      <c r="F85" s="15">
        <v>0.2</v>
      </c>
      <c r="G85" s="15">
        <v>0.2</v>
      </c>
      <c r="H85" s="15"/>
    </row>
    <row r="86" spans="2:8" x14ac:dyDescent="0.25">
      <c r="B86" s="23"/>
      <c r="C86" s="15" t="s">
        <v>10</v>
      </c>
      <c r="D86" s="15">
        <v>0.3</v>
      </c>
      <c r="E86" s="15">
        <v>0.3</v>
      </c>
      <c r="F86" s="15">
        <v>0.3</v>
      </c>
      <c r="G86" s="15">
        <v>0.3</v>
      </c>
      <c r="H86" s="15"/>
    </row>
    <row r="87" spans="2:8" ht="30" x14ac:dyDescent="0.25">
      <c r="B87" s="24">
        <v>3</v>
      </c>
      <c r="C87" s="5" t="s">
        <v>43</v>
      </c>
      <c r="D87" s="17">
        <f t="shared" ref="D87:G87" si="24">D88+D89</f>
        <v>810</v>
      </c>
      <c r="E87" s="17">
        <f t="shared" si="24"/>
        <v>908</v>
      </c>
      <c r="F87" s="17">
        <f t="shared" si="24"/>
        <v>1014</v>
      </c>
      <c r="G87" s="17">
        <f t="shared" si="24"/>
        <v>1188</v>
      </c>
      <c r="H87" s="17">
        <f>H88+H89</f>
        <v>3920</v>
      </c>
    </row>
    <row r="88" spans="2:8" x14ac:dyDescent="0.25">
      <c r="B88" s="25"/>
      <c r="C88" s="2" t="s">
        <v>9</v>
      </c>
      <c r="D88" s="12">
        <f>D82*D85</f>
        <v>204</v>
      </c>
      <c r="E88" s="12">
        <f t="shared" ref="E88:G88" si="25">E82*E85</f>
        <v>242</v>
      </c>
      <c r="F88" s="12">
        <f t="shared" si="25"/>
        <v>264</v>
      </c>
      <c r="G88" s="12">
        <f t="shared" si="25"/>
        <v>270</v>
      </c>
      <c r="H88" s="13">
        <f>D88+E88+F88+G88</f>
        <v>980</v>
      </c>
    </row>
    <row r="89" spans="2:8" x14ac:dyDescent="0.25">
      <c r="B89" s="25"/>
      <c r="C89" s="2" t="s">
        <v>10</v>
      </c>
      <c r="D89" s="12">
        <f>D83*D86</f>
        <v>606</v>
      </c>
      <c r="E89" s="12">
        <f t="shared" ref="E89:G89" si="26">E83*E86</f>
        <v>666</v>
      </c>
      <c r="F89" s="12">
        <f t="shared" si="26"/>
        <v>750</v>
      </c>
      <c r="G89" s="12">
        <f t="shared" si="26"/>
        <v>918</v>
      </c>
      <c r="H89" s="13">
        <f>D89+E89+F89+G89</f>
        <v>2940</v>
      </c>
    </row>
    <row r="90" spans="2:8" ht="30" x14ac:dyDescent="0.25">
      <c r="B90" s="23">
        <v>4</v>
      </c>
      <c r="C90" s="21" t="s">
        <v>30</v>
      </c>
      <c r="D90" s="15">
        <v>181.6</v>
      </c>
      <c r="E90" s="15">
        <v>202.8</v>
      </c>
      <c r="F90" s="15">
        <v>237.6</v>
      </c>
      <c r="G90" s="15">
        <v>0</v>
      </c>
      <c r="H90" s="16"/>
    </row>
    <row r="91" spans="2:8" x14ac:dyDescent="0.25">
      <c r="B91" s="23"/>
      <c r="C91" s="15" t="s">
        <v>9</v>
      </c>
      <c r="D91" s="15"/>
      <c r="E91" s="15"/>
      <c r="F91" s="15"/>
      <c r="G91" s="15"/>
      <c r="H91" s="16"/>
    </row>
    <row r="92" spans="2:8" x14ac:dyDescent="0.25">
      <c r="B92" s="23"/>
      <c r="C92" s="15" t="s">
        <v>10</v>
      </c>
      <c r="D92" s="15"/>
      <c r="E92" s="15"/>
      <c r="F92" s="15"/>
      <c r="G92" s="15"/>
      <c r="H92" s="16"/>
    </row>
    <row r="93" spans="2:8" ht="30" x14ac:dyDescent="0.25">
      <c r="B93" s="23">
        <v>5</v>
      </c>
      <c r="C93" s="21" t="s">
        <v>31</v>
      </c>
      <c r="D93" s="15">
        <v>162</v>
      </c>
      <c r="E93" s="15">
        <v>181.6</v>
      </c>
      <c r="F93" s="15">
        <v>202.8</v>
      </c>
      <c r="G93" s="15">
        <v>237.6</v>
      </c>
      <c r="H93" s="16"/>
    </row>
    <row r="94" spans="2:8" x14ac:dyDescent="0.25">
      <c r="B94" s="23"/>
      <c r="C94" s="15" t="s">
        <v>9</v>
      </c>
      <c r="D94" s="15"/>
      <c r="E94" s="15"/>
      <c r="F94" s="15"/>
      <c r="G94" s="15"/>
      <c r="H94" s="16"/>
    </row>
    <row r="95" spans="2:8" x14ac:dyDescent="0.25">
      <c r="B95" s="23"/>
      <c r="C95" s="15" t="s">
        <v>10</v>
      </c>
      <c r="D95" s="15"/>
      <c r="E95" s="15"/>
      <c r="F95" s="15"/>
      <c r="G95" s="15"/>
      <c r="H95" s="16"/>
    </row>
    <row r="96" spans="2:8" ht="30" x14ac:dyDescent="0.25">
      <c r="B96" s="23">
        <v>6</v>
      </c>
      <c r="C96" s="21" t="s">
        <v>32</v>
      </c>
      <c r="D96" s="15">
        <f>D87+D90-D93</f>
        <v>829.6</v>
      </c>
      <c r="E96" s="15">
        <f t="shared" ref="E96:G96" si="27">E87+E90-E93</f>
        <v>929.19999999999993</v>
      </c>
      <c r="F96" s="15">
        <f t="shared" si="27"/>
        <v>1048.8</v>
      </c>
      <c r="G96" s="15">
        <f t="shared" si="27"/>
        <v>950.4</v>
      </c>
      <c r="H96" s="16">
        <f>D96+E96+F96+G96</f>
        <v>3758</v>
      </c>
    </row>
    <row r="97" spans="2:8" x14ac:dyDescent="0.25">
      <c r="B97" s="23"/>
      <c r="C97" s="15" t="s">
        <v>9</v>
      </c>
      <c r="D97" s="15"/>
      <c r="E97" s="15"/>
      <c r="F97" s="15"/>
      <c r="G97" s="15"/>
      <c r="H97" s="16"/>
    </row>
    <row r="98" spans="2:8" x14ac:dyDescent="0.25">
      <c r="B98" s="23"/>
      <c r="C98" s="15" t="s">
        <v>10</v>
      </c>
      <c r="D98" s="15"/>
      <c r="E98" s="15"/>
      <c r="F98" s="15"/>
      <c r="G98" s="15"/>
      <c r="H98" s="16"/>
    </row>
    <row r="99" spans="2:8" ht="30" x14ac:dyDescent="0.25">
      <c r="B99" s="23">
        <v>7</v>
      </c>
      <c r="C99" s="21" t="s">
        <v>33</v>
      </c>
      <c r="D99" s="15">
        <v>72</v>
      </c>
      <c r="E99" s="15">
        <v>79.2</v>
      </c>
      <c r="F99" s="15">
        <v>87.12</v>
      </c>
      <c r="G99" s="15">
        <v>95.83</v>
      </c>
      <c r="H99" s="16"/>
    </row>
    <row r="100" spans="2:8" x14ac:dyDescent="0.25">
      <c r="B100" s="23"/>
      <c r="C100" s="15" t="s">
        <v>9</v>
      </c>
      <c r="D100" s="15"/>
      <c r="E100" s="15"/>
      <c r="F100" s="15"/>
      <c r="G100" s="15"/>
      <c r="H100" s="16"/>
    </row>
    <row r="101" spans="2:8" x14ac:dyDescent="0.25">
      <c r="B101" s="23"/>
      <c r="C101" s="15" t="s">
        <v>10</v>
      </c>
      <c r="D101" s="15"/>
      <c r="E101" s="15"/>
      <c r="F101" s="15"/>
      <c r="G101" s="15"/>
      <c r="H101" s="16"/>
    </row>
    <row r="102" spans="2:8" ht="30" x14ac:dyDescent="0.25">
      <c r="B102" s="24">
        <v>8</v>
      </c>
      <c r="C102" s="5" t="s">
        <v>34</v>
      </c>
      <c r="D102" s="5">
        <f>D96*D99</f>
        <v>59731.200000000004</v>
      </c>
      <c r="E102" s="5">
        <f t="shared" ref="E102:F102" si="28">E96*E99</f>
        <v>73592.639999999999</v>
      </c>
      <c r="F102" s="5">
        <f t="shared" si="28"/>
        <v>91371.456000000006</v>
      </c>
      <c r="G102" s="5">
        <f>G96*G99</f>
        <v>91076.831999999995</v>
      </c>
      <c r="H102" s="17">
        <f>D102+E102+F102+G102</f>
        <v>315772.12800000003</v>
      </c>
    </row>
    <row r="103" spans="2:8" x14ac:dyDescent="0.25">
      <c r="B103" s="25"/>
      <c r="C103" s="2" t="s">
        <v>9</v>
      </c>
      <c r="D103" s="12"/>
      <c r="E103" s="12"/>
      <c r="F103" s="12"/>
      <c r="G103" s="12"/>
      <c r="H103" s="13"/>
    </row>
    <row r="104" spans="2:8" x14ac:dyDescent="0.25">
      <c r="B104" s="25"/>
      <c r="C104" s="2" t="s">
        <v>10</v>
      </c>
      <c r="D104" s="12"/>
      <c r="E104" s="12"/>
      <c r="F104" s="12"/>
      <c r="G104" s="12"/>
      <c r="H104" s="13"/>
    </row>
    <row r="105" spans="2:8" ht="28.5" customHeight="1" x14ac:dyDescent="0.25">
      <c r="B105" s="26">
        <v>9</v>
      </c>
      <c r="C105" s="22" t="s">
        <v>35</v>
      </c>
      <c r="D105" s="22">
        <f>D75+D102</f>
        <v>90799.2</v>
      </c>
      <c r="E105" s="22">
        <f t="shared" ref="E105:H105" si="29">E75+E102</f>
        <v>111767.04000000001</v>
      </c>
      <c r="F105" s="22">
        <f t="shared" si="29"/>
        <v>138924.45600000001</v>
      </c>
      <c r="G105" s="22">
        <f t="shared" si="29"/>
        <v>138801.16800000001</v>
      </c>
      <c r="H105" s="22">
        <f t="shared" si="29"/>
        <v>480291.86400000006</v>
      </c>
    </row>
    <row r="108" spans="2:8" x14ac:dyDescent="0.25">
      <c r="B108" s="38" t="s">
        <v>0</v>
      </c>
      <c r="C108" s="38" t="s">
        <v>1</v>
      </c>
      <c r="D108" s="38" t="s">
        <v>2</v>
      </c>
      <c r="E108" s="38"/>
      <c r="F108" s="38"/>
      <c r="G108" s="38"/>
      <c r="H108" s="38" t="s">
        <v>3</v>
      </c>
    </row>
    <row r="109" spans="2:8" x14ac:dyDescent="0.25">
      <c r="B109" s="38"/>
      <c r="C109" s="38"/>
      <c r="D109" s="14">
        <v>1</v>
      </c>
      <c r="E109" s="14">
        <v>2</v>
      </c>
      <c r="F109" s="14">
        <v>3</v>
      </c>
      <c r="G109" s="14">
        <v>4</v>
      </c>
      <c r="H109" s="38"/>
    </row>
    <row r="110" spans="2:8" ht="29.25" customHeight="1" x14ac:dyDescent="0.25">
      <c r="B110" s="24">
        <v>1</v>
      </c>
      <c r="C110" s="27" t="s">
        <v>36</v>
      </c>
      <c r="D110" s="22">
        <v>90799.2</v>
      </c>
      <c r="E110" s="22">
        <v>111767.03999999999</v>
      </c>
      <c r="F110" s="22">
        <v>138924.46</v>
      </c>
      <c r="G110" s="22">
        <v>138801.17000000001</v>
      </c>
      <c r="H110" s="22">
        <v>480291.86</v>
      </c>
    </row>
    <row r="111" spans="2:8" ht="30" x14ac:dyDescent="0.25">
      <c r="B111" s="24">
        <v>2</v>
      </c>
      <c r="C111" s="27" t="s">
        <v>37</v>
      </c>
      <c r="D111" s="5">
        <f>D110/100*30</f>
        <v>27239.759999999998</v>
      </c>
      <c r="E111" s="5">
        <f>E110/100*30</f>
        <v>33530.112000000001</v>
      </c>
      <c r="F111" s="5">
        <f t="shared" ref="F111:G111" si="30">F110/100*30</f>
        <v>41677.338000000003</v>
      </c>
      <c r="G111" s="5">
        <f t="shared" si="30"/>
        <v>41640.351000000002</v>
      </c>
      <c r="H111" s="5">
        <f>SUM(D111:G111)</f>
        <v>144087.56100000002</v>
      </c>
    </row>
    <row r="112" spans="2:8" ht="30" x14ac:dyDescent="0.25">
      <c r="B112" s="24">
        <v>3</v>
      </c>
      <c r="C112" s="27" t="s">
        <v>38</v>
      </c>
      <c r="D112" s="5">
        <f>(D110-D111)/2</f>
        <v>31779.72</v>
      </c>
      <c r="E112" s="5">
        <f t="shared" ref="E112:G112" si="31">(E110-E111)/2</f>
        <v>39118.463999999993</v>
      </c>
      <c r="F112" s="5">
        <f t="shared" si="31"/>
        <v>48623.560999999994</v>
      </c>
      <c r="G112" s="5">
        <f t="shared" si="31"/>
        <v>48580.409500000009</v>
      </c>
      <c r="H112" s="5">
        <f>SUM(D112:G112)</f>
        <v>168102.1545</v>
      </c>
    </row>
    <row r="113" spans="2:9" ht="60" x14ac:dyDescent="0.25">
      <c r="B113" s="24">
        <v>4</v>
      </c>
      <c r="C113" s="27" t="s">
        <v>39</v>
      </c>
      <c r="D113" s="5">
        <v>0</v>
      </c>
      <c r="E113" s="5">
        <f>D112</f>
        <v>31779.72</v>
      </c>
      <c r="F113" s="5">
        <f t="shared" ref="F113:G113" si="32">E112</f>
        <v>39118.463999999993</v>
      </c>
      <c r="G113" s="5">
        <f t="shared" si="32"/>
        <v>48623.560999999994</v>
      </c>
      <c r="H113" s="5">
        <f>SUM(D113:G113)</f>
        <v>119521.745</v>
      </c>
    </row>
    <row r="114" spans="2:9" ht="45" x14ac:dyDescent="0.25">
      <c r="B114" s="24">
        <v>5</v>
      </c>
      <c r="C114" s="27" t="s">
        <v>40</v>
      </c>
      <c r="D114" s="5">
        <f>D112</f>
        <v>31779.72</v>
      </c>
      <c r="E114" s="5">
        <f>F113</f>
        <v>39118.463999999993</v>
      </c>
      <c r="F114" s="5">
        <f t="shared" ref="F114" si="33">G113</f>
        <v>48623.560999999994</v>
      </c>
      <c r="G114" s="5">
        <v>0</v>
      </c>
      <c r="H114" s="5">
        <f t="shared" ref="H114:H115" si="34">SUM(D114:G114)</f>
        <v>119521.745</v>
      </c>
    </row>
    <row r="115" spans="2:9" ht="45" x14ac:dyDescent="0.25">
      <c r="B115" s="24">
        <v>6</v>
      </c>
      <c r="C115" s="27" t="s">
        <v>41</v>
      </c>
      <c r="D115" s="5">
        <f>SUM(D111:D113)</f>
        <v>59019.479999999996</v>
      </c>
      <c r="E115" s="5">
        <f>SUM(E111:E113)</f>
        <v>104428.296</v>
      </c>
      <c r="F115" s="5">
        <f t="shared" ref="F115:G115" si="35">SUM(F111:F113)</f>
        <v>129419.363</v>
      </c>
      <c r="G115" s="5">
        <f t="shared" si="35"/>
        <v>138844.32149999999</v>
      </c>
      <c r="H115" s="5">
        <f t="shared" si="34"/>
        <v>431711.46050000004</v>
      </c>
    </row>
    <row r="121" spans="2:9" x14ac:dyDescent="0.25">
      <c r="B121" s="39" t="s">
        <v>42</v>
      </c>
      <c r="C121" s="39"/>
      <c r="D121" s="39"/>
      <c r="E121" s="39"/>
      <c r="F121" s="39"/>
      <c r="G121" s="39"/>
      <c r="H121" s="39"/>
    </row>
    <row r="122" spans="2:9" x14ac:dyDescent="0.25">
      <c r="B122" s="39"/>
      <c r="C122" s="39"/>
      <c r="D122" s="39"/>
      <c r="E122" s="39"/>
      <c r="F122" s="39"/>
      <c r="G122" s="39"/>
      <c r="H122" s="39"/>
    </row>
    <row r="125" spans="2:9" x14ac:dyDescent="0.25">
      <c r="B125" s="39" t="s">
        <v>44</v>
      </c>
      <c r="C125" s="39"/>
      <c r="D125" s="39"/>
      <c r="E125" s="39"/>
      <c r="F125" s="39"/>
      <c r="G125" s="39"/>
      <c r="H125" s="39"/>
      <c r="I125" s="39"/>
    </row>
    <row r="126" spans="2:9" x14ac:dyDescent="0.25">
      <c r="B126" s="39"/>
      <c r="C126" s="39"/>
      <c r="D126" s="39"/>
      <c r="E126" s="39"/>
      <c r="F126" s="39"/>
      <c r="G126" s="39"/>
      <c r="H126" s="39"/>
      <c r="I126" s="39"/>
    </row>
    <row r="127" spans="2:9" x14ac:dyDescent="0.25">
      <c r="B127" s="48" t="s">
        <v>0</v>
      </c>
      <c r="C127" s="47" t="s">
        <v>45</v>
      </c>
      <c r="D127" s="39" t="s">
        <v>46</v>
      </c>
      <c r="E127" s="39"/>
      <c r="F127" s="39" t="s">
        <v>47</v>
      </c>
      <c r="G127" s="39"/>
      <c r="H127" s="39" t="s">
        <v>48</v>
      </c>
      <c r="I127" s="39"/>
    </row>
    <row r="128" spans="2:9" ht="76.5" customHeight="1" x14ac:dyDescent="0.25">
      <c r="B128" s="49"/>
      <c r="C128" s="47"/>
      <c r="D128" s="20" t="s">
        <v>49</v>
      </c>
      <c r="E128" s="20" t="s">
        <v>50</v>
      </c>
      <c r="F128" s="20" t="s">
        <v>49</v>
      </c>
      <c r="G128" s="20" t="s">
        <v>50</v>
      </c>
      <c r="H128" s="20" t="s">
        <v>49</v>
      </c>
      <c r="I128" s="20" t="s">
        <v>50</v>
      </c>
    </row>
    <row r="129" spans="2:9" ht="31.5" customHeight="1" x14ac:dyDescent="0.25">
      <c r="B129" s="19" t="s">
        <v>51</v>
      </c>
      <c r="C129" s="19" t="s">
        <v>9</v>
      </c>
      <c r="D129" s="19">
        <v>0.3</v>
      </c>
      <c r="E129" s="19">
        <v>55</v>
      </c>
      <c r="F129" s="19">
        <v>0.4</v>
      </c>
      <c r="G129" s="19">
        <v>58</v>
      </c>
      <c r="H129" s="19">
        <v>0.7</v>
      </c>
      <c r="I129" s="19">
        <f>E129*D129+G129*F129</f>
        <v>39.700000000000003</v>
      </c>
    </row>
    <row r="130" spans="2:9" ht="30" customHeight="1" x14ac:dyDescent="0.25">
      <c r="B130" s="19" t="s">
        <v>52</v>
      </c>
      <c r="C130" s="19" t="s">
        <v>10</v>
      </c>
      <c r="D130" s="19">
        <v>0.5</v>
      </c>
      <c r="E130" s="19">
        <v>60</v>
      </c>
      <c r="F130" s="19">
        <v>0.6</v>
      </c>
      <c r="G130" s="19">
        <v>65</v>
      </c>
      <c r="H130" s="19">
        <v>1.1000000000000001</v>
      </c>
      <c r="I130" s="19">
        <f>E130*D130+G130*F130</f>
        <v>69</v>
      </c>
    </row>
    <row r="155" spans="2:8" x14ac:dyDescent="0.25">
      <c r="B155" s="38" t="s">
        <v>0</v>
      </c>
      <c r="C155" s="38" t="s">
        <v>1</v>
      </c>
      <c r="D155" s="38" t="s">
        <v>2</v>
      </c>
      <c r="E155" s="38"/>
      <c r="F155" s="38"/>
      <c r="G155" s="38"/>
      <c r="H155" s="38" t="s">
        <v>3</v>
      </c>
    </row>
    <row r="156" spans="2:8" x14ac:dyDescent="0.25">
      <c r="B156" s="38"/>
      <c r="C156" s="38"/>
      <c r="D156" s="18">
        <v>1</v>
      </c>
      <c r="E156" s="18">
        <v>2</v>
      </c>
      <c r="F156" s="18">
        <v>3</v>
      </c>
      <c r="G156" s="18">
        <v>4</v>
      </c>
      <c r="H156" s="38"/>
    </row>
    <row r="157" spans="2:8" x14ac:dyDescent="0.25">
      <c r="B157" s="23">
        <v>1</v>
      </c>
      <c r="C157" s="15" t="s">
        <v>20</v>
      </c>
      <c r="D157" s="15"/>
      <c r="E157" s="15"/>
      <c r="F157" s="15"/>
      <c r="G157" s="15"/>
      <c r="H157" s="15"/>
    </row>
    <row r="158" spans="2:8" x14ac:dyDescent="0.25">
      <c r="B158" s="23"/>
      <c r="C158" s="15" t="s">
        <v>9</v>
      </c>
      <c r="D158" s="15">
        <v>1020</v>
      </c>
      <c r="E158" s="15">
        <v>1210</v>
      </c>
      <c r="F158" s="15">
        <v>1320</v>
      </c>
      <c r="G158" s="15">
        <v>1350</v>
      </c>
      <c r="H158" s="15">
        <v>4900</v>
      </c>
    </row>
    <row r="159" spans="2:8" x14ac:dyDescent="0.25">
      <c r="B159" s="23"/>
      <c r="C159" s="15" t="s">
        <v>10</v>
      </c>
      <c r="D159" s="15">
        <v>2020</v>
      </c>
      <c r="E159" s="15">
        <v>2220</v>
      </c>
      <c r="F159" s="15">
        <v>2500</v>
      </c>
      <c r="G159" s="15">
        <v>3060</v>
      </c>
      <c r="H159" s="15">
        <v>9800</v>
      </c>
    </row>
    <row r="160" spans="2:8" ht="30" customHeight="1" x14ac:dyDescent="0.25">
      <c r="B160" s="23">
        <v>2</v>
      </c>
      <c r="C160" s="30" t="s">
        <v>53</v>
      </c>
      <c r="D160" s="15"/>
      <c r="E160" s="15"/>
      <c r="F160" s="15"/>
      <c r="G160" s="15"/>
      <c r="H160" s="15"/>
    </row>
    <row r="161" spans="2:8" x14ac:dyDescent="0.25">
      <c r="B161" s="23"/>
      <c r="C161" s="15" t="s">
        <v>9</v>
      </c>
      <c r="D161" s="15">
        <v>39.700000000000003</v>
      </c>
      <c r="E161" s="15">
        <v>39.700000000000003</v>
      </c>
      <c r="F161" s="15">
        <v>39.700000000000003</v>
      </c>
      <c r="G161" s="15">
        <v>39.700000000000003</v>
      </c>
      <c r="H161" s="15">
        <v>39.700000000000003</v>
      </c>
    </row>
    <row r="162" spans="2:8" x14ac:dyDescent="0.25">
      <c r="B162" s="23"/>
      <c r="C162" s="15" t="s">
        <v>10</v>
      </c>
      <c r="D162" s="15">
        <v>69</v>
      </c>
      <c r="E162" s="15">
        <v>69</v>
      </c>
      <c r="F162" s="15">
        <v>69</v>
      </c>
      <c r="G162" s="15">
        <v>69</v>
      </c>
      <c r="H162" s="15">
        <v>69</v>
      </c>
    </row>
    <row r="163" spans="2:8" ht="29.25" customHeight="1" x14ac:dyDescent="0.25">
      <c r="B163" s="23">
        <v>3</v>
      </c>
      <c r="C163" s="30" t="s">
        <v>54</v>
      </c>
      <c r="D163" s="15">
        <f>D165+D164</f>
        <v>179874</v>
      </c>
      <c r="E163" s="15">
        <f t="shared" ref="E163:G163" si="36">E165+E164</f>
        <v>201217</v>
      </c>
      <c r="F163" s="15">
        <f t="shared" si="36"/>
        <v>224904</v>
      </c>
      <c r="G163" s="15">
        <f t="shared" si="36"/>
        <v>264735</v>
      </c>
      <c r="H163" s="15">
        <f>SUM(D163:G163)</f>
        <v>870730</v>
      </c>
    </row>
    <row r="164" spans="2:8" x14ac:dyDescent="0.25">
      <c r="B164" s="23"/>
      <c r="C164" s="15" t="s">
        <v>9</v>
      </c>
      <c r="D164" s="15">
        <f>D158*D161</f>
        <v>40494</v>
      </c>
      <c r="E164" s="15">
        <f t="shared" ref="E164:G164" si="37">E158*E161</f>
        <v>48037</v>
      </c>
      <c r="F164" s="15">
        <f t="shared" si="37"/>
        <v>52404.000000000007</v>
      </c>
      <c r="G164" s="15">
        <f t="shared" si="37"/>
        <v>53595.000000000007</v>
      </c>
      <c r="H164" s="15">
        <f>SUM(D164:G164)</f>
        <v>194530</v>
      </c>
    </row>
    <row r="165" spans="2:8" x14ac:dyDescent="0.25">
      <c r="B165" s="23"/>
      <c r="C165" s="15" t="s">
        <v>10</v>
      </c>
      <c r="D165" s="15">
        <f>D159*D162</f>
        <v>139380</v>
      </c>
      <c r="E165" s="15">
        <f t="shared" ref="E165:G165" si="38">E159*E162</f>
        <v>153180</v>
      </c>
      <c r="F165" s="15">
        <f t="shared" si="38"/>
        <v>172500</v>
      </c>
      <c r="G165" s="15">
        <f t="shared" si="38"/>
        <v>211140</v>
      </c>
      <c r="H165" s="15">
        <f t="shared" ref="H165:H167" si="39">SUM(D165:G165)</f>
        <v>676200</v>
      </c>
    </row>
    <row r="166" spans="2:8" ht="30" x14ac:dyDescent="0.25">
      <c r="B166" s="23">
        <v>4</v>
      </c>
      <c r="C166" s="30" t="s">
        <v>55</v>
      </c>
      <c r="D166" s="15">
        <f>((D164+D165)*22)/100</f>
        <v>39572.28</v>
      </c>
      <c r="E166" s="15">
        <f t="shared" ref="E166:G166" si="40">((E164+E165)*22)/100</f>
        <v>44267.74</v>
      </c>
      <c r="F166" s="15">
        <f t="shared" si="40"/>
        <v>49478.879999999997</v>
      </c>
      <c r="G166" s="15">
        <f t="shared" si="40"/>
        <v>58241.7</v>
      </c>
      <c r="H166" s="15">
        <f t="shared" si="39"/>
        <v>191560.59999999998</v>
      </c>
    </row>
    <row r="167" spans="2:8" ht="30" x14ac:dyDescent="0.25">
      <c r="B167" s="23">
        <v>5</v>
      </c>
      <c r="C167" s="30" t="s">
        <v>56</v>
      </c>
      <c r="D167" s="15">
        <f>D164+D165+D166</f>
        <v>219446.28</v>
      </c>
      <c r="E167" s="15">
        <f t="shared" ref="E167:G167" si="41">E164+E165+E166</f>
        <v>245484.74</v>
      </c>
      <c r="F167" s="15">
        <f t="shared" si="41"/>
        <v>274382.88</v>
      </c>
      <c r="G167" s="15">
        <f t="shared" si="41"/>
        <v>322976.7</v>
      </c>
      <c r="H167" s="15">
        <f t="shared" si="39"/>
        <v>1062290.6000000001</v>
      </c>
    </row>
    <row r="169" spans="2:8" x14ac:dyDescent="0.25">
      <c r="B169" s="37" t="s">
        <v>57</v>
      </c>
      <c r="C169" s="37"/>
      <c r="D169" s="37"/>
      <c r="E169" s="37"/>
      <c r="F169" s="37"/>
      <c r="G169" s="37"/>
      <c r="H169" s="37"/>
    </row>
    <row r="170" spans="2:8" x14ac:dyDescent="0.25">
      <c r="B170" s="37"/>
      <c r="C170" s="37"/>
      <c r="D170" s="37"/>
      <c r="E170" s="37"/>
      <c r="F170" s="37"/>
      <c r="G170" s="37"/>
      <c r="H170" s="37"/>
    </row>
    <row r="171" spans="2:8" x14ac:dyDescent="0.25">
      <c r="B171" s="38" t="s">
        <v>0</v>
      </c>
      <c r="C171" s="38" t="s">
        <v>1</v>
      </c>
      <c r="D171" s="38" t="s">
        <v>2</v>
      </c>
      <c r="E171" s="38"/>
      <c r="F171" s="38"/>
      <c r="G171" s="38"/>
      <c r="H171" s="38" t="s">
        <v>3</v>
      </c>
    </row>
    <row r="172" spans="2:8" x14ac:dyDescent="0.25">
      <c r="B172" s="38"/>
      <c r="C172" s="38"/>
      <c r="D172" s="28">
        <v>1</v>
      </c>
      <c r="E172" s="28">
        <v>2</v>
      </c>
      <c r="F172" s="28">
        <v>3</v>
      </c>
      <c r="G172" s="28">
        <v>4</v>
      </c>
      <c r="H172" s="38"/>
    </row>
    <row r="173" spans="2:8" x14ac:dyDescent="0.25">
      <c r="B173" s="35">
        <v>1</v>
      </c>
      <c r="C173" s="33" t="s">
        <v>20</v>
      </c>
      <c r="D173" s="15">
        <f>D174+D175</f>
        <v>3040</v>
      </c>
      <c r="E173" s="15">
        <f t="shared" ref="E173:H173" si="42">E174+E175</f>
        <v>3430</v>
      </c>
      <c r="F173" s="15">
        <f t="shared" si="42"/>
        <v>3820</v>
      </c>
      <c r="G173" s="15">
        <f t="shared" si="42"/>
        <v>4410</v>
      </c>
      <c r="H173" s="15">
        <f t="shared" si="42"/>
        <v>14700</v>
      </c>
    </row>
    <row r="174" spans="2:8" x14ac:dyDescent="0.25">
      <c r="B174" s="35"/>
      <c r="C174" s="33" t="s">
        <v>9</v>
      </c>
      <c r="D174" s="15">
        <v>1020</v>
      </c>
      <c r="E174" s="15">
        <v>1210</v>
      </c>
      <c r="F174" s="15">
        <v>1320</v>
      </c>
      <c r="G174" s="15">
        <v>1350</v>
      </c>
      <c r="H174" s="15">
        <v>4900</v>
      </c>
    </row>
    <row r="175" spans="2:8" x14ac:dyDescent="0.25">
      <c r="B175" s="35"/>
      <c r="C175" s="33" t="s">
        <v>10</v>
      </c>
      <c r="D175" s="15">
        <v>2020</v>
      </c>
      <c r="E175" s="15">
        <v>2220</v>
      </c>
      <c r="F175" s="15">
        <v>2500</v>
      </c>
      <c r="G175" s="15">
        <v>3060</v>
      </c>
      <c r="H175" s="15">
        <v>9800</v>
      </c>
    </row>
    <row r="176" spans="2:8" ht="45" x14ac:dyDescent="0.25">
      <c r="B176" s="36">
        <v>2</v>
      </c>
      <c r="C176" s="27" t="s">
        <v>58</v>
      </c>
      <c r="D176" s="29">
        <f>SUM(D177:D180)</f>
        <v>99060</v>
      </c>
      <c r="E176" s="32">
        <f t="shared" ref="E176:H176" si="43">SUM(E177:E180)</f>
        <v>110040</v>
      </c>
      <c r="F176" s="32">
        <f t="shared" si="43"/>
        <v>119800</v>
      </c>
      <c r="G176" s="32">
        <f t="shared" si="43"/>
        <v>129560</v>
      </c>
      <c r="H176" s="32">
        <f t="shared" si="43"/>
        <v>458460</v>
      </c>
    </row>
    <row r="177" spans="2:8" x14ac:dyDescent="0.25">
      <c r="B177" s="35"/>
      <c r="C177" s="34" t="s">
        <v>59</v>
      </c>
      <c r="D177" s="15">
        <v>73000</v>
      </c>
      <c r="E177" s="15">
        <v>82000</v>
      </c>
      <c r="F177" s="15">
        <v>90000</v>
      </c>
      <c r="G177" s="15">
        <v>98000</v>
      </c>
      <c r="H177" s="15">
        <f>SUM(D177:G177)</f>
        <v>343000</v>
      </c>
    </row>
    <row r="178" spans="2:8" ht="30" x14ac:dyDescent="0.25">
      <c r="B178" s="35"/>
      <c r="C178" s="34" t="s">
        <v>60</v>
      </c>
      <c r="D178" s="15">
        <f>(D177/100)*22</f>
        <v>16060</v>
      </c>
      <c r="E178" s="15">
        <f t="shared" ref="E178:G178" si="44">(E177/100)*22</f>
        <v>18040</v>
      </c>
      <c r="F178" s="15">
        <f t="shared" si="44"/>
        <v>19800</v>
      </c>
      <c r="G178" s="15">
        <f t="shared" si="44"/>
        <v>21560</v>
      </c>
      <c r="H178" s="15">
        <f t="shared" ref="H178:H187" si="45">SUM(D178:G178)</f>
        <v>75460</v>
      </c>
    </row>
    <row r="179" spans="2:8" ht="45" x14ac:dyDescent="0.25">
      <c r="B179" s="35"/>
      <c r="C179" s="34" t="s">
        <v>61</v>
      </c>
      <c r="D179" s="15">
        <v>7000</v>
      </c>
      <c r="E179" s="15">
        <v>7000</v>
      </c>
      <c r="F179" s="15">
        <v>7000</v>
      </c>
      <c r="G179" s="15">
        <v>7000</v>
      </c>
      <c r="H179" s="15">
        <f t="shared" si="45"/>
        <v>28000</v>
      </c>
    </row>
    <row r="180" spans="2:8" x14ac:dyDescent="0.25">
      <c r="B180" s="35"/>
      <c r="C180" s="34" t="s">
        <v>62</v>
      </c>
      <c r="D180" s="15">
        <v>3000</v>
      </c>
      <c r="E180" s="15">
        <v>3000</v>
      </c>
      <c r="F180" s="15">
        <v>3000</v>
      </c>
      <c r="G180" s="15">
        <v>3000</v>
      </c>
      <c r="H180" s="15">
        <f t="shared" si="45"/>
        <v>12000</v>
      </c>
    </row>
    <row r="181" spans="2:8" ht="45" x14ac:dyDescent="0.25">
      <c r="B181" s="36">
        <v>3</v>
      </c>
      <c r="C181" s="27" t="s">
        <v>63</v>
      </c>
      <c r="D181" s="32">
        <f>SUM(D182:D187)</f>
        <v>39760</v>
      </c>
      <c r="E181" s="32">
        <f t="shared" ref="E181:H181" si="46">SUM(E182:E187)</f>
        <v>39760</v>
      </c>
      <c r="F181" s="32">
        <f t="shared" si="46"/>
        <v>39760</v>
      </c>
      <c r="G181" s="32">
        <f t="shared" si="46"/>
        <v>39760</v>
      </c>
      <c r="H181" s="32">
        <f t="shared" si="46"/>
        <v>159040</v>
      </c>
    </row>
    <row r="182" spans="2:8" x14ac:dyDescent="0.25">
      <c r="B182" s="35"/>
      <c r="C182" s="34" t="s">
        <v>59</v>
      </c>
      <c r="D182" s="15">
        <v>8000</v>
      </c>
      <c r="E182" s="15">
        <v>8000</v>
      </c>
      <c r="F182" s="15">
        <v>8000</v>
      </c>
      <c r="G182" s="15">
        <v>8000</v>
      </c>
      <c r="H182" s="15">
        <f t="shared" si="45"/>
        <v>32000</v>
      </c>
    </row>
    <row r="183" spans="2:8" ht="30" x14ac:dyDescent="0.25">
      <c r="B183" s="35"/>
      <c r="C183" s="34" t="s">
        <v>60</v>
      </c>
      <c r="D183" s="15">
        <f>(D182/100)*22</f>
        <v>1760</v>
      </c>
      <c r="E183" s="15">
        <f t="shared" ref="E183:G183" si="47">(E182/100)*22</f>
        <v>1760</v>
      </c>
      <c r="F183" s="15">
        <f t="shared" si="47"/>
        <v>1760</v>
      </c>
      <c r="G183" s="15">
        <f t="shared" si="47"/>
        <v>1760</v>
      </c>
      <c r="H183" s="15">
        <f t="shared" si="45"/>
        <v>7040</v>
      </c>
    </row>
    <row r="184" spans="2:8" x14ac:dyDescent="0.25">
      <c r="B184" s="35"/>
      <c r="C184" s="34" t="s">
        <v>64</v>
      </c>
      <c r="D184" s="15">
        <v>9000</v>
      </c>
      <c r="E184" s="15">
        <v>9000</v>
      </c>
      <c r="F184" s="15">
        <v>9000</v>
      </c>
      <c r="G184" s="15">
        <v>9000</v>
      </c>
      <c r="H184" s="15">
        <f t="shared" si="45"/>
        <v>36000</v>
      </c>
    </row>
    <row r="185" spans="2:8" x14ac:dyDescent="0.25">
      <c r="B185" s="35"/>
      <c r="C185" s="34" t="s">
        <v>65</v>
      </c>
      <c r="D185" s="15">
        <v>12000</v>
      </c>
      <c r="E185" s="15">
        <v>12000</v>
      </c>
      <c r="F185" s="15">
        <v>12000</v>
      </c>
      <c r="G185" s="15">
        <v>12000</v>
      </c>
      <c r="H185" s="15">
        <f t="shared" si="45"/>
        <v>48000</v>
      </c>
    </row>
    <row r="186" spans="2:8" x14ac:dyDescent="0.25">
      <c r="B186" s="35"/>
      <c r="C186" s="34" t="s">
        <v>66</v>
      </c>
      <c r="D186" s="15">
        <v>5000</v>
      </c>
      <c r="E186" s="15">
        <v>5000</v>
      </c>
      <c r="F186" s="15">
        <v>5000</v>
      </c>
      <c r="G186" s="15">
        <v>5000</v>
      </c>
      <c r="H186" s="15">
        <f t="shared" si="45"/>
        <v>20000</v>
      </c>
    </row>
    <row r="187" spans="2:8" x14ac:dyDescent="0.25">
      <c r="B187" s="35"/>
      <c r="C187" s="34" t="s">
        <v>62</v>
      </c>
      <c r="D187" s="15">
        <v>4000</v>
      </c>
      <c r="E187" s="15">
        <v>4000</v>
      </c>
      <c r="F187" s="15">
        <v>4000</v>
      </c>
      <c r="G187" s="15">
        <v>4000</v>
      </c>
      <c r="H187" s="15">
        <f t="shared" si="45"/>
        <v>16000</v>
      </c>
    </row>
    <row r="188" spans="2:8" ht="45" x14ac:dyDescent="0.25">
      <c r="B188" s="36">
        <v>4</v>
      </c>
      <c r="C188" s="27" t="s">
        <v>67</v>
      </c>
      <c r="D188" s="29">
        <f>SUM(D182:D187)+SUM(D177:D180)</f>
        <v>138820</v>
      </c>
      <c r="E188" s="29">
        <f t="shared" ref="E188:H188" si="48">SUM(E182:E187)+SUM(E177:E180)</f>
        <v>149800</v>
      </c>
      <c r="F188" s="29">
        <f t="shared" si="48"/>
        <v>159560</v>
      </c>
      <c r="G188" s="29">
        <f t="shared" si="48"/>
        <v>169320</v>
      </c>
      <c r="H188" s="29">
        <f t="shared" si="48"/>
        <v>617500</v>
      </c>
    </row>
    <row r="191" spans="2:8" x14ac:dyDescent="0.25">
      <c r="B191" s="37" t="s">
        <v>68</v>
      </c>
      <c r="C191" s="37"/>
      <c r="D191" s="37"/>
      <c r="E191" s="37"/>
      <c r="F191" s="37"/>
      <c r="G191" s="37"/>
      <c r="H191" s="37"/>
    </row>
    <row r="192" spans="2:8" x14ac:dyDescent="0.25">
      <c r="B192" s="37"/>
      <c r="C192" s="37"/>
      <c r="D192" s="37"/>
      <c r="E192" s="37"/>
      <c r="F192" s="37"/>
      <c r="G192" s="37"/>
      <c r="H192" s="37"/>
    </row>
    <row r="193" spans="2:8" x14ac:dyDescent="0.25">
      <c r="B193" s="38" t="s">
        <v>0</v>
      </c>
      <c r="C193" s="38" t="s">
        <v>1</v>
      </c>
      <c r="D193" s="38" t="s">
        <v>2</v>
      </c>
      <c r="E193" s="38"/>
      <c r="F193" s="38"/>
      <c r="G193" s="38"/>
      <c r="H193" s="38" t="s">
        <v>3</v>
      </c>
    </row>
    <row r="194" spans="2:8" x14ac:dyDescent="0.25">
      <c r="B194" s="38"/>
      <c r="C194" s="38"/>
      <c r="D194" s="28">
        <v>1</v>
      </c>
      <c r="E194" s="28">
        <v>2</v>
      </c>
      <c r="F194" s="28">
        <v>3</v>
      </c>
      <c r="G194" s="28">
        <v>4</v>
      </c>
      <c r="H194" s="38"/>
    </row>
    <row r="195" spans="2:8" ht="30" x14ac:dyDescent="0.25">
      <c r="B195" s="35">
        <v>1</v>
      </c>
      <c r="C195" s="34" t="s">
        <v>69</v>
      </c>
      <c r="D195" s="15">
        <v>500000</v>
      </c>
      <c r="E195" s="15">
        <v>594000</v>
      </c>
      <c r="F195" s="15">
        <v>684000</v>
      </c>
      <c r="G195" s="15">
        <v>977000</v>
      </c>
      <c r="H195" s="15">
        <f>SUM(D195:G195)</f>
        <v>2755000</v>
      </c>
    </row>
    <row r="196" spans="2:8" x14ac:dyDescent="0.25">
      <c r="B196" s="35"/>
      <c r="C196" s="33" t="s">
        <v>9</v>
      </c>
      <c r="D196" s="15">
        <v>100000</v>
      </c>
      <c r="E196" s="15">
        <v>132000</v>
      </c>
      <c r="F196" s="15">
        <v>156000</v>
      </c>
      <c r="G196" s="15">
        <v>195000</v>
      </c>
      <c r="H196" s="15">
        <f t="shared" ref="H196:H209" si="49">SUM(D196:G196)</f>
        <v>583000</v>
      </c>
    </row>
    <row r="197" spans="2:8" x14ac:dyDescent="0.25">
      <c r="B197" s="35"/>
      <c r="C197" s="33" t="s">
        <v>10</v>
      </c>
      <c r="D197" s="15">
        <v>400000</v>
      </c>
      <c r="E197" s="15">
        <v>462000</v>
      </c>
      <c r="F197" s="15">
        <v>528000</v>
      </c>
      <c r="G197" s="15">
        <v>782000</v>
      </c>
      <c r="H197" s="15">
        <f t="shared" si="49"/>
        <v>2172000</v>
      </c>
    </row>
    <row r="198" spans="2:8" ht="30" x14ac:dyDescent="0.25">
      <c r="B198" s="36">
        <v>2</v>
      </c>
      <c r="C198" s="27" t="s">
        <v>70</v>
      </c>
      <c r="D198" s="29">
        <v>52300</v>
      </c>
      <c r="E198" s="29">
        <v>60820.4</v>
      </c>
      <c r="F198" s="29">
        <v>68314.399999999994</v>
      </c>
      <c r="G198" s="29">
        <v>94498.2</v>
      </c>
      <c r="H198" s="29">
        <f t="shared" si="49"/>
        <v>275933</v>
      </c>
    </row>
    <row r="199" spans="2:8" ht="45" x14ac:dyDescent="0.25">
      <c r="B199" s="35"/>
      <c r="C199" s="34" t="s">
        <v>73</v>
      </c>
      <c r="D199" s="15">
        <f>(D195/100)*3</f>
        <v>15000</v>
      </c>
      <c r="E199" s="15">
        <f t="shared" ref="E199:G199" si="50">(E195/100)*3</f>
        <v>17820</v>
      </c>
      <c r="F199" s="15">
        <f t="shared" si="50"/>
        <v>20520</v>
      </c>
      <c r="G199" s="15">
        <f t="shared" si="50"/>
        <v>29310</v>
      </c>
      <c r="H199" s="15">
        <f t="shared" si="49"/>
        <v>82650</v>
      </c>
    </row>
    <row r="200" spans="2:8" ht="30" x14ac:dyDescent="0.25">
      <c r="B200" s="35"/>
      <c r="C200" s="34" t="s">
        <v>60</v>
      </c>
      <c r="D200" s="15">
        <f>(D199/100)*22</f>
        <v>3300</v>
      </c>
      <c r="E200" s="15">
        <f t="shared" ref="E200:G200" si="51">(E199/100)*22</f>
        <v>3920.3999999999996</v>
      </c>
      <c r="F200" s="15">
        <f t="shared" si="51"/>
        <v>4514.3999999999996</v>
      </c>
      <c r="G200" s="15">
        <f t="shared" si="51"/>
        <v>6448.2000000000007</v>
      </c>
      <c r="H200" s="15">
        <f t="shared" si="49"/>
        <v>18183</v>
      </c>
    </row>
    <row r="201" spans="2:8" ht="30" x14ac:dyDescent="0.25">
      <c r="B201" s="35"/>
      <c r="C201" s="34" t="s">
        <v>74</v>
      </c>
      <c r="D201" s="15">
        <f>D4*8</f>
        <v>24000</v>
      </c>
      <c r="E201" s="15">
        <f t="shared" ref="E201:G201" si="52">E4*8</f>
        <v>27200</v>
      </c>
      <c r="F201" s="15">
        <f t="shared" si="52"/>
        <v>29600</v>
      </c>
      <c r="G201" s="15">
        <f t="shared" si="52"/>
        <v>39200</v>
      </c>
      <c r="H201" s="15">
        <f t="shared" si="49"/>
        <v>120000</v>
      </c>
    </row>
    <row r="202" spans="2:8" ht="30" x14ac:dyDescent="0.25">
      <c r="B202" s="35"/>
      <c r="C202" s="34" t="s">
        <v>75</v>
      </c>
      <c r="D202" s="15">
        <f>(D195/100)*2</f>
        <v>10000</v>
      </c>
      <c r="E202" s="15">
        <f t="shared" ref="E202:G202" si="53">(E195/100)*2</f>
        <v>11880</v>
      </c>
      <c r="F202" s="15">
        <f t="shared" si="53"/>
        <v>13680</v>
      </c>
      <c r="G202" s="15">
        <f t="shared" si="53"/>
        <v>19540</v>
      </c>
      <c r="H202" s="15">
        <f t="shared" si="49"/>
        <v>55100</v>
      </c>
    </row>
    <row r="203" spans="2:8" ht="30" x14ac:dyDescent="0.25">
      <c r="B203" s="36">
        <v>3</v>
      </c>
      <c r="C203" s="27" t="s">
        <v>71</v>
      </c>
      <c r="D203" s="29">
        <v>34520</v>
      </c>
      <c r="E203" s="29">
        <v>34520</v>
      </c>
      <c r="F203" s="29">
        <v>34520</v>
      </c>
      <c r="G203" s="29">
        <v>34520</v>
      </c>
      <c r="H203" s="29">
        <f t="shared" si="49"/>
        <v>138080</v>
      </c>
    </row>
    <row r="204" spans="2:8" x14ac:dyDescent="0.25">
      <c r="B204" s="35"/>
      <c r="C204" s="34" t="s">
        <v>59</v>
      </c>
      <c r="D204" s="15">
        <v>16000</v>
      </c>
      <c r="E204" s="15">
        <v>16000</v>
      </c>
      <c r="F204" s="15">
        <v>16000</v>
      </c>
      <c r="G204" s="15">
        <v>16000</v>
      </c>
      <c r="H204" s="15">
        <f t="shared" si="49"/>
        <v>64000</v>
      </c>
    </row>
    <row r="205" spans="2:8" ht="30" x14ac:dyDescent="0.25">
      <c r="B205" s="35"/>
      <c r="C205" s="34" t="s">
        <v>60</v>
      </c>
      <c r="D205" s="15">
        <v>3520</v>
      </c>
      <c r="E205" s="15">
        <v>3520</v>
      </c>
      <c r="F205" s="15">
        <v>3520</v>
      </c>
      <c r="G205" s="15">
        <v>3520</v>
      </c>
      <c r="H205" s="15">
        <f t="shared" si="49"/>
        <v>14080</v>
      </c>
    </row>
    <row r="206" spans="2:8" x14ac:dyDescent="0.25">
      <c r="B206" s="35"/>
      <c r="C206" s="34" t="s">
        <v>76</v>
      </c>
      <c r="D206" s="15">
        <v>3000</v>
      </c>
      <c r="E206" s="15">
        <v>3000</v>
      </c>
      <c r="F206" s="15">
        <v>3000</v>
      </c>
      <c r="G206" s="15">
        <v>3000</v>
      </c>
      <c r="H206" s="15">
        <f t="shared" si="49"/>
        <v>12000</v>
      </c>
    </row>
    <row r="207" spans="2:8" x14ac:dyDescent="0.25">
      <c r="B207" s="35"/>
      <c r="C207" s="34" t="s">
        <v>64</v>
      </c>
      <c r="D207" s="15">
        <v>2000</v>
      </c>
      <c r="E207" s="15">
        <v>2000</v>
      </c>
      <c r="F207" s="15">
        <v>2000</v>
      </c>
      <c r="G207" s="15">
        <v>2000</v>
      </c>
      <c r="H207" s="15">
        <f t="shared" si="49"/>
        <v>8000</v>
      </c>
    </row>
    <row r="208" spans="2:8" x14ac:dyDescent="0.25">
      <c r="B208" s="35"/>
      <c r="C208" s="34" t="s">
        <v>77</v>
      </c>
      <c r="D208" s="15">
        <v>2000</v>
      </c>
      <c r="E208" s="15">
        <v>2000</v>
      </c>
      <c r="F208" s="15">
        <v>2000</v>
      </c>
      <c r="G208" s="15">
        <v>2000</v>
      </c>
      <c r="H208" s="15">
        <f t="shared" si="49"/>
        <v>8000</v>
      </c>
    </row>
    <row r="209" spans="2:9" x14ac:dyDescent="0.25">
      <c r="B209" s="35"/>
      <c r="C209" s="34" t="s">
        <v>65</v>
      </c>
      <c r="D209" s="15">
        <v>5000</v>
      </c>
      <c r="E209" s="15">
        <v>5000</v>
      </c>
      <c r="F209" s="15">
        <v>5000</v>
      </c>
      <c r="G209" s="15">
        <v>5000</v>
      </c>
      <c r="H209" s="15">
        <f t="shared" si="49"/>
        <v>20000</v>
      </c>
    </row>
    <row r="210" spans="2:9" x14ac:dyDescent="0.25">
      <c r="B210" s="35"/>
      <c r="C210" s="34" t="s">
        <v>66</v>
      </c>
      <c r="D210" s="15">
        <v>1500</v>
      </c>
      <c r="E210" s="15">
        <v>1500</v>
      </c>
      <c r="F210" s="15">
        <v>1500</v>
      </c>
      <c r="G210" s="15">
        <v>1500</v>
      </c>
      <c r="H210" s="15">
        <f t="shared" ref="H210:H212" si="54">SUM(D210:G210)</f>
        <v>6000</v>
      </c>
    </row>
    <row r="211" spans="2:9" x14ac:dyDescent="0.25">
      <c r="B211" s="35"/>
      <c r="C211" s="34" t="s">
        <v>62</v>
      </c>
      <c r="D211" s="15">
        <v>1500</v>
      </c>
      <c r="E211" s="15">
        <v>1500</v>
      </c>
      <c r="F211" s="15">
        <v>1500</v>
      </c>
      <c r="G211" s="15">
        <v>1500</v>
      </c>
      <c r="H211" s="15">
        <f t="shared" si="54"/>
        <v>6000</v>
      </c>
    </row>
    <row r="212" spans="2:9" ht="30" x14ac:dyDescent="0.25">
      <c r="B212" s="36">
        <v>4</v>
      </c>
      <c r="C212" s="27" t="s">
        <v>72</v>
      </c>
      <c r="D212" s="29">
        <f>D198+D203</f>
        <v>86820</v>
      </c>
      <c r="E212" s="29">
        <f t="shared" ref="E212:G212" si="55">E198+E203</f>
        <v>95340.4</v>
      </c>
      <c r="F212" s="29">
        <f t="shared" si="55"/>
        <v>102834.4</v>
      </c>
      <c r="G212" s="29">
        <f t="shared" si="55"/>
        <v>129018.2</v>
      </c>
      <c r="H212" s="29">
        <f t="shared" si="54"/>
        <v>414013</v>
      </c>
    </row>
    <row r="215" spans="2:9" x14ac:dyDescent="0.25">
      <c r="B215" s="37" t="s">
        <v>98</v>
      </c>
      <c r="C215" s="37"/>
      <c r="D215" s="37"/>
      <c r="E215" s="37"/>
      <c r="F215" s="37"/>
      <c r="G215" s="37"/>
      <c r="H215" s="37"/>
    </row>
    <row r="216" spans="2:9" ht="15.75" customHeight="1" x14ac:dyDescent="0.25">
      <c r="B216" s="37"/>
      <c r="C216" s="37"/>
      <c r="D216" s="37"/>
      <c r="E216" s="37"/>
      <c r="F216" s="37"/>
      <c r="G216" s="37"/>
      <c r="H216" s="37"/>
    </row>
    <row r="217" spans="2:9" ht="16.5" customHeight="1" x14ac:dyDescent="0.25">
      <c r="B217" s="38" t="s">
        <v>0</v>
      </c>
      <c r="C217" s="38" t="s">
        <v>1</v>
      </c>
      <c r="D217" s="38" t="s">
        <v>2</v>
      </c>
      <c r="E217" s="38"/>
      <c r="F217" s="38"/>
      <c r="G217" s="38"/>
      <c r="H217" s="38" t="s">
        <v>3</v>
      </c>
    </row>
    <row r="218" spans="2:9" x14ac:dyDescent="0.25">
      <c r="B218" s="38"/>
      <c r="C218" s="38"/>
      <c r="D218" s="31">
        <v>1</v>
      </c>
      <c r="E218" s="31">
        <v>2</v>
      </c>
      <c r="F218" s="31">
        <v>3</v>
      </c>
      <c r="G218" s="31">
        <v>4</v>
      </c>
      <c r="H218" s="38"/>
    </row>
    <row r="219" spans="2:9" ht="30" x14ac:dyDescent="0.25">
      <c r="B219" s="56" t="s">
        <v>78</v>
      </c>
      <c r="C219" s="56" t="s">
        <v>79</v>
      </c>
      <c r="D219" s="57">
        <v>150514</v>
      </c>
      <c r="E219" s="57">
        <v>168327</v>
      </c>
      <c r="F219" s="57">
        <v>188164</v>
      </c>
      <c r="G219" s="57">
        <v>221625</v>
      </c>
      <c r="H219" s="57">
        <v>728630</v>
      </c>
      <c r="I219" t="s">
        <v>96</v>
      </c>
    </row>
    <row r="220" spans="2:9" x14ac:dyDescent="0.25">
      <c r="B220" s="58" t="s">
        <v>80</v>
      </c>
      <c r="C220" s="58" t="s">
        <v>81</v>
      </c>
      <c r="D220" s="59">
        <v>33354</v>
      </c>
      <c r="E220" s="59">
        <v>39567</v>
      </c>
      <c r="F220" s="59">
        <v>43164</v>
      </c>
      <c r="G220" s="59">
        <v>44145</v>
      </c>
      <c r="H220" s="59">
        <v>160230</v>
      </c>
    </row>
    <row r="221" spans="2:9" x14ac:dyDescent="0.25">
      <c r="B221" s="58" t="s">
        <v>82</v>
      </c>
      <c r="C221" s="58" t="s">
        <v>83</v>
      </c>
      <c r="D221" s="59">
        <v>117160</v>
      </c>
      <c r="E221" s="59">
        <v>128760</v>
      </c>
      <c r="F221" s="59">
        <v>145000</v>
      </c>
      <c r="G221" s="59">
        <v>177480</v>
      </c>
      <c r="H221" s="59">
        <v>568400</v>
      </c>
    </row>
    <row r="222" spans="2:9" ht="45" x14ac:dyDescent="0.25">
      <c r="B222" s="52" t="s">
        <v>84</v>
      </c>
      <c r="C222" s="52" t="s">
        <v>85</v>
      </c>
      <c r="D222" s="53">
        <v>99060</v>
      </c>
      <c r="E222" s="53">
        <v>110040</v>
      </c>
      <c r="F222" s="53">
        <v>119800</v>
      </c>
      <c r="G222" s="53">
        <v>129560</v>
      </c>
      <c r="H222" s="53">
        <v>458460</v>
      </c>
    </row>
    <row r="223" spans="2:9" ht="46.5" customHeight="1" x14ac:dyDescent="0.25">
      <c r="B223" s="50" t="s">
        <v>86</v>
      </c>
      <c r="C223" s="50" t="s">
        <v>87</v>
      </c>
      <c r="D223" s="60">
        <f>D222/D219</f>
        <v>0.65814475729832445</v>
      </c>
      <c r="E223" s="60">
        <f t="shared" ref="E223:H223" si="56">E222/E219</f>
        <v>0.65372756598763127</v>
      </c>
      <c r="F223" s="60">
        <f t="shared" si="56"/>
        <v>0.63667864203567104</v>
      </c>
      <c r="G223" s="60">
        <f t="shared" si="56"/>
        <v>0.58459108855047937</v>
      </c>
      <c r="H223" s="60">
        <f t="shared" si="56"/>
        <v>0.6292082401218726</v>
      </c>
    </row>
    <row r="224" spans="2:9" x14ac:dyDescent="0.25">
      <c r="B224" s="50"/>
      <c r="C224" s="50"/>
      <c r="D224" s="61"/>
      <c r="E224" s="61"/>
      <c r="F224" s="61"/>
      <c r="G224" s="61"/>
      <c r="H224" s="61"/>
    </row>
    <row r="225" spans="2:10" ht="30" x14ac:dyDescent="0.25">
      <c r="B225" s="58" t="s">
        <v>88</v>
      </c>
      <c r="C225" s="58" t="s">
        <v>89</v>
      </c>
      <c r="D225" s="62"/>
      <c r="E225" s="62"/>
      <c r="F225" s="62"/>
      <c r="G225" s="62"/>
      <c r="H225" s="62"/>
      <c r="I225" s="63" t="s">
        <v>97</v>
      </c>
      <c r="J225" s="45"/>
    </row>
    <row r="226" spans="2:10" x14ac:dyDescent="0.25">
      <c r="B226" s="58" t="s">
        <v>90</v>
      </c>
      <c r="C226" s="58" t="s">
        <v>81</v>
      </c>
      <c r="D226" s="62">
        <v>39.700000000000003</v>
      </c>
      <c r="E226" s="62">
        <v>39.700000000000003</v>
      </c>
      <c r="F226" s="62">
        <v>39.700000000000003</v>
      </c>
      <c r="G226" s="62">
        <v>39.700000000000003</v>
      </c>
      <c r="H226" s="62">
        <v>39.700000000000003</v>
      </c>
    </row>
    <row r="227" spans="2:10" x14ac:dyDescent="0.25">
      <c r="B227" s="58" t="s">
        <v>91</v>
      </c>
      <c r="C227" s="58" t="s">
        <v>83</v>
      </c>
      <c r="D227" s="62">
        <v>69</v>
      </c>
      <c r="E227" s="62">
        <v>69</v>
      </c>
      <c r="F227" s="62">
        <v>69</v>
      </c>
      <c r="G227" s="62">
        <v>69</v>
      </c>
      <c r="H227" s="62">
        <v>69</v>
      </c>
    </row>
    <row r="228" spans="2:10" ht="60" customHeight="1" x14ac:dyDescent="0.25">
      <c r="B228" s="50" t="s">
        <v>92</v>
      </c>
      <c r="C228" s="54" t="s">
        <v>95</v>
      </c>
      <c r="D228" s="51"/>
      <c r="E228" s="51"/>
      <c r="F228" s="51"/>
      <c r="G228" s="51"/>
      <c r="H228" s="51"/>
    </row>
    <row r="229" spans="2:10" ht="15" customHeight="1" x14ac:dyDescent="0.25">
      <c r="B229" s="50"/>
      <c r="C229" s="55"/>
      <c r="D229" s="51"/>
      <c r="E229" s="51"/>
      <c r="F229" s="51"/>
      <c r="G229" s="51"/>
      <c r="H229" s="51"/>
    </row>
    <row r="230" spans="2:10" x14ac:dyDescent="0.25">
      <c r="B230" s="52" t="s">
        <v>93</v>
      </c>
      <c r="C230" s="52" t="s">
        <v>81</v>
      </c>
      <c r="D230" s="64">
        <f>D226*D223</f>
        <v>26.128346864743481</v>
      </c>
      <c r="E230" s="64">
        <f t="shared" ref="E230:H231" si="57">E226*E223</f>
        <v>25.952984369708965</v>
      </c>
      <c r="F230" s="64">
        <f t="shared" si="57"/>
        <v>25.27614208881614</v>
      </c>
      <c r="G230" s="64">
        <f t="shared" si="57"/>
        <v>23.208266215454032</v>
      </c>
      <c r="H230" s="64">
        <f t="shared" si="57"/>
        <v>24.979567132838344</v>
      </c>
    </row>
    <row r="231" spans="2:10" x14ac:dyDescent="0.25">
      <c r="B231" s="52" t="s">
        <v>94</v>
      </c>
      <c r="C231" s="52" t="s">
        <v>83</v>
      </c>
      <c r="D231" s="64">
        <f>D227*D223</f>
        <v>45.41198825358439</v>
      </c>
      <c r="E231" s="64">
        <f t="shared" ref="E231:H231" si="58">E227*E223</f>
        <v>45.107202053146558</v>
      </c>
      <c r="F231" s="64">
        <f t="shared" si="58"/>
        <v>43.930826300461298</v>
      </c>
      <c r="G231" s="64">
        <f t="shared" si="58"/>
        <v>40.336785109983076</v>
      </c>
      <c r="H231" s="64">
        <f t="shared" si="58"/>
        <v>43.415368568409207</v>
      </c>
    </row>
    <row r="233" spans="2:10" x14ac:dyDescent="0.25">
      <c r="B233" s="37" t="s">
        <v>99</v>
      </c>
      <c r="C233" s="37"/>
      <c r="D233" s="37"/>
      <c r="E233" s="37"/>
      <c r="F233" s="37"/>
      <c r="G233" s="37"/>
      <c r="H233" s="37"/>
    </row>
    <row r="234" spans="2:10" x14ac:dyDescent="0.25">
      <c r="B234" s="37"/>
      <c r="C234" s="37"/>
      <c r="D234" s="37"/>
      <c r="E234" s="37"/>
      <c r="F234" s="37"/>
      <c r="G234" s="37"/>
      <c r="H234" s="37"/>
    </row>
    <row r="235" spans="2:10" x14ac:dyDescent="0.25">
      <c r="B235" s="38" t="s">
        <v>0</v>
      </c>
      <c r="C235" s="38" t="s">
        <v>1</v>
      </c>
      <c r="D235" s="38" t="s">
        <v>2</v>
      </c>
      <c r="E235" s="38"/>
      <c r="F235" s="38"/>
      <c r="G235" s="38"/>
      <c r="H235" s="38" t="s">
        <v>3</v>
      </c>
    </row>
    <row r="236" spans="2:10" x14ac:dyDescent="0.25">
      <c r="B236" s="38"/>
      <c r="C236" s="38"/>
      <c r="D236" s="31">
        <v>1</v>
      </c>
      <c r="E236" s="31">
        <v>2</v>
      </c>
      <c r="F236" s="31">
        <v>3</v>
      </c>
      <c r="G236" s="31">
        <v>4</v>
      </c>
      <c r="H236" s="38"/>
    </row>
    <row r="237" spans="2:10" ht="30" x14ac:dyDescent="0.25">
      <c r="B237" s="56" t="s">
        <v>78</v>
      </c>
      <c r="C237" s="56" t="s">
        <v>79</v>
      </c>
      <c r="D237" s="57">
        <v>150514</v>
      </c>
      <c r="E237" s="57">
        <v>168327</v>
      </c>
      <c r="F237" s="57">
        <v>188164</v>
      </c>
      <c r="G237" s="57">
        <v>221625</v>
      </c>
      <c r="H237" s="57">
        <v>728630</v>
      </c>
      <c r="I237" t="s">
        <v>96</v>
      </c>
    </row>
    <row r="238" spans="2:10" x14ac:dyDescent="0.25">
      <c r="B238" s="58" t="s">
        <v>80</v>
      </c>
      <c r="C238" s="58" t="s">
        <v>81</v>
      </c>
      <c r="D238" s="59">
        <v>33354</v>
      </c>
      <c r="E238" s="59">
        <v>39567</v>
      </c>
      <c r="F238" s="59">
        <v>43164</v>
      </c>
      <c r="G238" s="59">
        <v>44145</v>
      </c>
      <c r="H238" s="59">
        <v>160230</v>
      </c>
    </row>
    <row r="239" spans="2:10" x14ac:dyDescent="0.25">
      <c r="B239" s="58" t="s">
        <v>82</v>
      </c>
      <c r="C239" s="58" t="s">
        <v>83</v>
      </c>
      <c r="D239" s="59">
        <v>117160</v>
      </c>
      <c r="E239" s="59">
        <v>128760</v>
      </c>
      <c r="F239" s="59">
        <v>145000</v>
      </c>
      <c r="G239" s="59">
        <v>177480</v>
      </c>
      <c r="H239" s="59">
        <v>568400</v>
      </c>
    </row>
    <row r="240" spans="2:10" ht="45" x14ac:dyDescent="0.25">
      <c r="B240" s="52" t="s">
        <v>84</v>
      </c>
      <c r="C240" s="52" t="s">
        <v>100</v>
      </c>
      <c r="D240" s="32">
        <v>34520</v>
      </c>
      <c r="E240" s="32">
        <v>34520</v>
      </c>
      <c r="F240" s="32">
        <v>34520</v>
      </c>
      <c r="G240" s="32">
        <v>34520</v>
      </c>
      <c r="H240" s="32">
        <f t="shared" ref="H240" si="59">SUM(D240:G240)</f>
        <v>138080</v>
      </c>
    </row>
    <row r="241" spans="2:10" x14ac:dyDescent="0.25">
      <c r="B241" s="50" t="s">
        <v>86</v>
      </c>
      <c r="C241" s="50" t="s">
        <v>87</v>
      </c>
      <c r="D241" s="65">
        <f>D240/D237</f>
        <v>0.22934743611889924</v>
      </c>
      <c r="E241" s="65">
        <f t="shared" ref="E241" si="60">E240/E237</f>
        <v>0.20507702269986394</v>
      </c>
      <c r="F241" s="65">
        <f t="shared" ref="F241" si="61">F240/F237</f>
        <v>0.18345698433281604</v>
      </c>
      <c r="G241" s="65">
        <f t="shared" ref="G241" si="62">G240/G237</f>
        <v>0.15575860124083474</v>
      </c>
      <c r="H241" s="65">
        <f t="shared" ref="H241" si="63">H240/H237</f>
        <v>0.18950633380453727</v>
      </c>
    </row>
    <row r="242" spans="2:10" ht="45" customHeight="1" x14ac:dyDescent="0.25">
      <c r="B242" s="50"/>
      <c r="C242" s="50"/>
      <c r="D242" s="66"/>
      <c r="E242" s="66"/>
      <c r="F242" s="66"/>
      <c r="G242" s="66"/>
      <c r="H242" s="66"/>
    </row>
    <row r="243" spans="2:10" ht="30" x14ac:dyDescent="0.25">
      <c r="B243" s="58" t="s">
        <v>88</v>
      </c>
      <c r="C243" s="58" t="s">
        <v>89</v>
      </c>
      <c r="D243" s="62"/>
      <c r="E243" s="62"/>
      <c r="F243" s="62"/>
      <c r="G243" s="62"/>
      <c r="H243" s="62"/>
      <c r="I243" s="63" t="s">
        <v>97</v>
      </c>
      <c r="J243" s="45"/>
    </row>
    <row r="244" spans="2:10" x14ac:dyDescent="0.25">
      <c r="B244" s="58" t="s">
        <v>90</v>
      </c>
      <c r="C244" s="58" t="s">
        <v>81</v>
      </c>
      <c r="D244" s="62">
        <v>32.700000000000003</v>
      </c>
      <c r="E244" s="62">
        <v>32.700000000000003</v>
      </c>
      <c r="F244" s="62">
        <v>32.700000000000003</v>
      </c>
      <c r="G244" s="62">
        <v>32.700000000000003</v>
      </c>
      <c r="H244" s="62">
        <v>32.700000000000003</v>
      </c>
    </row>
    <row r="245" spans="2:10" x14ac:dyDescent="0.25">
      <c r="B245" s="58" t="s">
        <v>91</v>
      </c>
      <c r="C245" s="58" t="s">
        <v>83</v>
      </c>
      <c r="D245" s="62">
        <v>58</v>
      </c>
      <c r="E245" s="62">
        <v>58</v>
      </c>
      <c r="F245" s="62">
        <v>58</v>
      </c>
      <c r="G245" s="62">
        <v>58</v>
      </c>
      <c r="H245" s="62">
        <v>58</v>
      </c>
    </row>
    <row r="246" spans="2:10" x14ac:dyDescent="0.25">
      <c r="B246" s="50" t="s">
        <v>92</v>
      </c>
      <c r="C246" s="54" t="s">
        <v>101</v>
      </c>
      <c r="D246" s="51"/>
      <c r="E246" s="51"/>
      <c r="F246" s="51"/>
      <c r="G246" s="51"/>
      <c r="H246" s="51"/>
    </row>
    <row r="247" spans="2:10" ht="45.75" customHeight="1" x14ac:dyDescent="0.25">
      <c r="B247" s="50"/>
      <c r="C247" s="55"/>
      <c r="D247" s="51"/>
      <c r="E247" s="51"/>
      <c r="F247" s="51"/>
      <c r="G247" s="51"/>
      <c r="H247" s="51"/>
    </row>
    <row r="248" spans="2:10" x14ac:dyDescent="0.25">
      <c r="B248" s="52" t="s">
        <v>93</v>
      </c>
      <c r="C248" s="52" t="s">
        <v>81</v>
      </c>
      <c r="D248" s="64"/>
      <c r="E248" s="64"/>
      <c r="F248" s="64"/>
      <c r="G248" s="64"/>
      <c r="H248" s="64"/>
    </row>
    <row r="249" spans="2:10" x14ac:dyDescent="0.25">
      <c r="B249" s="52" t="s">
        <v>94</v>
      </c>
      <c r="C249" s="52" t="s">
        <v>83</v>
      </c>
      <c r="D249" s="64"/>
      <c r="E249" s="64"/>
      <c r="F249" s="64"/>
      <c r="G249" s="64"/>
      <c r="H249" s="64"/>
    </row>
    <row r="250" spans="2:10" x14ac:dyDescent="0.25">
      <c r="B250" s="50" t="s">
        <v>92</v>
      </c>
      <c r="C250" s="54" t="s">
        <v>95</v>
      </c>
      <c r="D250" s="51"/>
      <c r="E250" s="51"/>
      <c r="F250" s="51"/>
      <c r="G250" s="51"/>
      <c r="H250" s="51"/>
    </row>
    <row r="251" spans="2:10" ht="45" customHeight="1" x14ac:dyDescent="0.25">
      <c r="B251" s="50"/>
      <c r="C251" s="55"/>
      <c r="D251" s="51"/>
      <c r="E251" s="51"/>
      <c r="F251" s="51"/>
      <c r="G251" s="51"/>
      <c r="H251" s="51"/>
    </row>
    <row r="252" spans="2:10" x14ac:dyDescent="0.25">
      <c r="B252" s="52" t="s">
        <v>93</v>
      </c>
      <c r="C252" s="52" t="s">
        <v>81</v>
      </c>
      <c r="D252" s="64">
        <f>D248*D245</f>
        <v>0</v>
      </c>
      <c r="E252" s="64">
        <f t="shared" ref="E252:H252" si="64">E248*E245</f>
        <v>0</v>
      </c>
      <c r="F252" s="64">
        <f t="shared" si="64"/>
        <v>0</v>
      </c>
      <c r="G252" s="64">
        <f t="shared" si="64"/>
        <v>0</v>
      </c>
      <c r="H252" s="64">
        <f t="shared" si="64"/>
        <v>0</v>
      </c>
    </row>
    <row r="253" spans="2:10" x14ac:dyDescent="0.25">
      <c r="B253" s="52" t="s">
        <v>94</v>
      </c>
      <c r="C253" s="52" t="s">
        <v>83</v>
      </c>
      <c r="D253" s="64">
        <f>D249*D245</f>
        <v>0</v>
      </c>
      <c r="E253" s="64">
        <f t="shared" ref="E253:H253" si="65">E249*E245</f>
        <v>0</v>
      </c>
      <c r="F253" s="64">
        <f t="shared" si="65"/>
        <v>0</v>
      </c>
      <c r="G253" s="64">
        <f t="shared" si="65"/>
        <v>0</v>
      </c>
      <c r="H253" s="64">
        <f t="shared" si="65"/>
        <v>0</v>
      </c>
    </row>
  </sheetData>
  <mergeCells count="94">
    <mergeCell ref="G250:G251"/>
    <mergeCell ref="H250:H251"/>
    <mergeCell ref="I243:J243"/>
    <mergeCell ref="B250:B251"/>
    <mergeCell ref="C250:C251"/>
    <mergeCell ref="D250:D251"/>
    <mergeCell ref="E250:E251"/>
    <mergeCell ref="F250:F251"/>
    <mergeCell ref="G241:G242"/>
    <mergeCell ref="H241:H242"/>
    <mergeCell ref="B246:B247"/>
    <mergeCell ref="C246:C247"/>
    <mergeCell ref="D246:D247"/>
    <mergeCell ref="E246:E247"/>
    <mergeCell ref="F246:F247"/>
    <mergeCell ref="G246:G247"/>
    <mergeCell ref="H246:H247"/>
    <mergeCell ref="B241:B242"/>
    <mergeCell ref="C241:C242"/>
    <mergeCell ref="D241:D242"/>
    <mergeCell ref="E241:E242"/>
    <mergeCell ref="F241:F242"/>
    <mergeCell ref="I225:J225"/>
    <mergeCell ref="B215:H216"/>
    <mergeCell ref="B233:H234"/>
    <mergeCell ref="B235:B236"/>
    <mergeCell ref="C235:C236"/>
    <mergeCell ref="D235:G235"/>
    <mergeCell ref="H235:H236"/>
    <mergeCell ref="F228:F229"/>
    <mergeCell ref="G228:G229"/>
    <mergeCell ref="H228:H229"/>
    <mergeCell ref="B217:B218"/>
    <mergeCell ref="C217:C218"/>
    <mergeCell ref="D217:G217"/>
    <mergeCell ref="H217:H218"/>
    <mergeCell ref="D223:D224"/>
    <mergeCell ref="E223:E224"/>
    <mergeCell ref="F223:F224"/>
    <mergeCell ref="G223:G224"/>
    <mergeCell ref="H223:H224"/>
    <mergeCell ref="C228:C229"/>
    <mergeCell ref="B223:B224"/>
    <mergeCell ref="C223:C224"/>
    <mergeCell ref="B228:B229"/>
    <mergeCell ref="D228:D229"/>
    <mergeCell ref="E228:E229"/>
    <mergeCell ref="B155:B156"/>
    <mergeCell ref="C155:C156"/>
    <mergeCell ref="D155:G155"/>
    <mergeCell ref="H155:H156"/>
    <mergeCell ref="B125:I126"/>
    <mergeCell ref="D127:E127"/>
    <mergeCell ref="F127:G127"/>
    <mergeCell ref="H127:I127"/>
    <mergeCell ref="C127:C128"/>
    <mergeCell ref="B127:B128"/>
    <mergeCell ref="J1:P1"/>
    <mergeCell ref="B52:B53"/>
    <mergeCell ref="C52:C53"/>
    <mergeCell ref="D52:G52"/>
    <mergeCell ref="H52:H53"/>
    <mergeCell ref="B50:H51"/>
    <mergeCell ref="B2:B3"/>
    <mergeCell ref="C2:C3"/>
    <mergeCell ref="D2:G2"/>
    <mergeCell ref="H2:H3"/>
    <mergeCell ref="B1:H1"/>
    <mergeCell ref="C20:H22"/>
    <mergeCell ref="B24:H25"/>
    <mergeCell ref="B33:B34"/>
    <mergeCell ref="C33:C34"/>
    <mergeCell ref="D33:G33"/>
    <mergeCell ref="H33:H34"/>
    <mergeCell ref="B31:H32"/>
    <mergeCell ref="B79:B80"/>
    <mergeCell ref="C79:C80"/>
    <mergeCell ref="D79:G79"/>
    <mergeCell ref="H79:H80"/>
    <mergeCell ref="B108:B109"/>
    <mergeCell ref="C108:C109"/>
    <mergeCell ref="D108:G108"/>
    <mergeCell ref="H108:H109"/>
    <mergeCell ref="B121:H122"/>
    <mergeCell ref="B169:H170"/>
    <mergeCell ref="B171:B172"/>
    <mergeCell ref="C171:C172"/>
    <mergeCell ref="D171:G171"/>
    <mergeCell ref="H171:H172"/>
    <mergeCell ref="B191:H192"/>
    <mergeCell ref="B193:B194"/>
    <mergeCell ref="C193:C194"/>
    <mergeCell ref="D193:G193"/>
    <mergeCell ref="H193:H19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hitt0lovich hitt0l</cp:lastModifiedBy>
  <dcterms:created xsi:type="dcterms:W3CDTF">2015-06-05T18:17:20Z</dcterms:created>
  <dcterms:modified xsi:type="dcterms:W3CDTF">2024-10-22T09:45:22Z</dcterms:modified>
</cp:coreProperties>
</file>