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fessor\Documents\Рабочий стол март 2022\мудл Документування та оподаткування бізнесу\"/>
    </mc:Choice>
  </mc:AlternateContent>
  <bookViews>
    <workbookView xWindow="0" yWindow="0" windowWidth="18996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E34" i="1" l="1"/>
  <c r="H27" i="1"/>
  <c r="E11" i="1"/>
  <c r="E53" i="1"/>
  <c r="E52" i="1"/>
  <c r="E51" i="1"/>
  <c r="E50" i="1"/>
  <c r="E49" i="1"/>
  <c r="E48" i="1"/>
  <c r="E47" i="1"/>
  <c r="E46" i="1"/>
  <c r="E55" i="1"/>
  <c r="E33" i="1"/>
  <c r="E32" i="1"/>
  <c r="E31" i="1"/>
  <c r="E30" i="1"/>
  <c r="E29" i="1"/>
  <c r="E28" i="1"/>
  <c r="E27" i="1"/>
  <c r="E26" i="1"/>
  <c r="E36" i="1" s="1"/>
  <c r="K24" i="1"/>
  <c r="M20" i="1"/>
  <c r="M19" i="1"/>
  <c r="M18" i="1"/>
  <c r="M17" i="1"/>
  <c r="M16" i="1"/>
  <c r="M15" i="1"/>
  <c r="E15" i="1"/>
  <c r="M14" i="1"/>
  <c r="E14" i="1"/>
  <c r="M13" i="1"/>
  <c r="E13" i="1"/>
  <c r="M12" i="1"/>
  <c r="E12" i="1"/>
  <c r="M11" i="1"/>
  <c r="O11" i="1" s="1"/>
  <c r="M10" i="1"/>
  <c r="O10" i="1" s="1"/>
  <c r="E10" i="1"/>
  <c r="O9" i="1"/>
  <c r="E9" i="1"/>
  <c r="M8" i="1"/>
  <c r="O8" i="1" s="1"/>
  <c r="E8" i="1"/>
  <c r="M7" i="1"/>
  <c r="O7" i="1" s="1"/>
  <c r="E7" i="1"/>
  <c r="M22" i="1" l="1"/>
  <c r="E17" i="1"/>
  <c r="H28" i="1" s="1"/>
  <c r="H29" i="1" s="1"/>
  <c r="O12" i="1"/>
  <c r="O24" i="1" s="1"/>
  <c r="O26" i="1" s="1"/>
  <c r="H12" i="1" s="1"/>
  <c r="H22" i="1" s="1"/>
  <c r="H30" i="1" s="1"/>
  <c r="H23" i="1" l="1"/>
  <c r="E58" i="1" s="1"/>
  <c r="H31" i="1"/>
  <c r="J30" i="1" s="1"/>
  <c r="E39" i="1" l="1"/>
  <c r="E20" i="1"/>
</calcChain>
</file>

<file path=xl/sharedStrings.xml><?xml version="1.0" encoding="utf-8"?>
<sst xmlns="http://schemas.openxmlformats.org/spreadsheetml/2006/main" count="76" uniqueCount="58">
  <si>
    <t xml:space="preserve">Продукт 1: </t>
  </si>
  <si>
    <t>1. ЗМІННІ ВИТРАТИ НА ОДИНИЦЮ ПРОДУКЦІЇ</t>
  </si>
  <si>
    <t>АМОРТИЗАЦІЯ</t>
  </si>
  <si>
    <t>Вхідні ресурси</t>
  </si>
  <si>
    <t>Закупівельна вартість</t>
  </si>
  <si>
    <t>Розрахункова кількість на одиницю продукції</t>
  </si>
  <si>
    <t>Розрахункові витрати на одиницю продукції</t>
  </si>
  <si>
    <t xml:space="preserve">СЕРЕДНЬОМІСЯЧНІ ПОСТІЙНІ ВИТРАТИ </t>
  </si>
  <si>
    <t>Обладнання</t>
  </si>
  <si>
    <t>Орієнтовна вартість покупки</t>
  </si>
  <si>
    <t>Кількість одиниць</t>
  </si>
  <si>
    <t>Сума</t>
  </si>
  <si>
    <t>Орієнтовний термін експлуатації</t>
  </si>
  <si>
    <t>Амортизація на рік</t>
  </si>
  <si>
    <t>Статті</t>
  </si>
  <si>
    <t>Орендна плата</t>
  </si>
  <si>
    <t>кришка</t>
  </si>
  <si>
    <t>ЄСВ за працівників</t>
  </si>
  <si>
    <t>Амортизація</t>
  </si>
  <si>
    <t>Транспортні витрати</t>
  </si>
  <si>
    <t>поточний ремонт/сервісне обслуговування</t>
  </si>
  <si>
    <t>Реклама</t>
  </si>
  <si>
    <t>СММ</t>
  </si>
  <si>
    <t>Розрахункові сукупні змінні витрати на одиницю продукції (1)</t>
  </si>
  <si>
    <t>Планова ціна</t>
  </si>
  <si>
    <t>Послуги фоП (бухгалтер)</t>
  </si>
  <si>
    <t>Планові обсяги продажів в місяць(середні)</t>
  </si>
  <si>
    <t>Господарські витрати</t>
  </si>
  <si>
    <t>Повна собівартість</t>
  </si>
  <si>
    <t xml:space="preserve">Продукт 2: </t>
  </si>
  <si>
    <t>Сукупні постійні витрати на місяць</t>
  </si>
  <si>
    <t>сума інвестиційних витрат</t>
  </si>
  <si>
    <t>Постійні витрати на одиницю</t>
  </si>
  <si>
    <t>Разом</t>
  </si>
  <si>
    <t>Плановий середній прибуток на місяць</t>
  </si>
  <si>
    <t>Амортизація на місяць</t>
  </si>
  <si>
    <t>Термін окупності, міс</t>
  </si>
  <si>
    <t>Сукупні постійні витрати</t>
  </si>
  <si>
    <t xml:space="preserve">Продукт 3: </t>
  </si>
  <si>
    <t>соковижималка</t>
  </si>
  <si>
    <t>автоклав</t>
  </si>
  <si>
    <t>Чистий операційний прибуток</t>
  </si>
  <si>
    <t>Комунальні витрати</t>
  </si>
  <si>
    <t>Оплата праці працівників на ставці</t>
  </si>
  <si>
    <t>Інтернет, зв'язок</t>
  </si>
  <si>
    <t>Податки за себе (ЄСВ+ВЗ+ЄП(1,2 група)</t>
  </si>
  <si>
    <t>Одноразовий стаканчик</t>
  </si>
  <si>
    <t>мішалка</t>
  </si>
  <si>
    <t>цукор</t>
  </si>
  <si>
    <t>серветка</t>
  </si>
  <si>
    <t>Маржинальний прибуток</t>
  </si>
  <si>
    <t>Виручка від продажів (операційний дохід)</t>
  </si>
  <si>
    <t>Сукупні змінні витрати (собівартість реалізації)</t>
  </si>
  <si>
    <t>кава, кг</t>
  </si>
  <si>
    <t>вода,л</t>
  </si>
  <si>
    <t>тортик</t>
  </si>
  <si>
    <t>закупл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</si>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</sst>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right"/>
    </xf>
    <xf numFmtId="0" fontId="3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0" xfId="0" applyFont="1" applyBorder="1" applyAlignment="1">
      <alignment vertical="top" wrapText="1"/>
    </xf>
    <xf numFmtId="0" fontId="2" fillId="0" borderId="10" xfId="0" applyFont="1" applyBorder="1"/>
    <xf numFmtId="0" fontId="2" fillId="0" borderId="11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7" xfId="0" applyFont="1" applyBorder="1"/>
    <xf numFmtId="0" fontId="2" fillId="0" borderId="18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7" xfId="0" applyFont="1" applyBorder="1"/>
    <xf numFmtId="0" fontId="2" fillId="0" borderId="20" xfId="0" applyFont="1" applyBorder="1"/>
    <xf numFmtId="0" fontId="0" fillId="0" borderId="21" xfId="0" applyBorder="1"/>
    <xf numFmtId="0" fontId="2" fillId="0" borderId="17" xfId="0" applyFont="1" applyFill="1" applyBorder="1"/>
    <xf numFmtId="0" fontId="0" fillId="0" borderId="20" xfId="0" applyBorder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4" fillId="0" borderId="7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/>
    <xf numFmtId="0" fontId="5" fillId="0" borderId="20" xfId="0" applyFont="1" applyBorder="1" applyAlignment="1">
      <alignment vertical="top" wrapText="1"/>
    </xf>
    <xf numFmtId="0" fontId="0" fillId="0" borderId="17" xfId="0" applyBorder="1"/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7" fillId="0" borderId="10" xfId="0" applyFont="1" applyBorder="1"/>
    <xf numFmtId="0" fontId="0" fillId="0" borderId="27" xfId="0" applyBorder="1"/>
    <xf numFmtId="0" fontId="2" fillId="0" borderId="18" xfId="0" applyFont="1" applyFill="1" applyBorder="1"/>
    <xf numFmtId="1" fontId="1" fillId="2" borderId="12" xfId="0" applyNumberFormat="1" applyFont="1" applyFill="1" applyBorder="1"/>
    <xf numFmtId="1" fontId="0" fillId="2" borderId="15" xfId="0" applyNumberFormat="1" applyFill="1" applyBorder="1"/>
    <xf numFmtId="0" fontId="2" fillId="2" borderId="19" xfId="0" applyFont="1" applyFill="1" applyBorder="1"/>
    <xf numFmtId="0" fontId="0" fillId="2" borderId="12" xfId="0" applyFill="1" applyBorder="1"/>
    <xf numFmtId="0" fontId="0" fillId="2" borderId="15" xfId="0" applyFill="1" applyBorder="1"/>
    <xf numFmtId="0" fontId="0" fillId="2" borderId="14" xfId="0" applyFill="1" applyBorder="1"/>
    <xf numFmtId="0" fontId="2" fillId="2" borderId="12" xfId="0" applyFont="1" applyFill="1" applyBorder="1"/>
    <xf numFmtId="1" fontId="0" fillId="2" borderId="12" xfId="0" applyNumberFormat="1" applyFill="1" applyBorder="1"/>
    <xf numFmtId="1" fontId="2" fillId="2" borderId="22" xfId="0" applyNumberFormat="1" applyFont="1" applyFill="1" applyBorder="1"/>
    <xf numFmtId="0" fontId="0" fillId="2" borderId="22" xfId="0" applyFill="1" applyBorder="1"/>
    <xf numFmtId="0" fontId="0" fillId="2" borderId="25" xfId="0" applyFill="1" applyBorder="1"/>
    <xf numFmtId="0" fontId="0" fillId="2" borderId="26" xfId="0" applyFill="1" applyBorder="1"/>
    <xf numFmtId="0" fontId="2" fillId="2" borderId="0" xfId="0" applyFont="1" applyFill="1"/>
    <xf numFmtId="2" fontId="2" fillId="2" borderId="15" xfId="0" applyNumberFormat="1" applyFont="1" applyFill="1" applyBorder="1"/>
    <xf numFmtId="0" fontId="0" fillId="2" borderId="11" xfId="0" applyFill="1" applyBorder="1"/>
    <xf numFmtId="0" fontId="2" fillId="2" borderId="21" xfId="0" applyFont="1" applyFill="1" applyBorder="1"/>
    <xf numFmtId="0" fontId="0" fillId="2" borderId="6" xfId="0" applyFill="1" applyBorder="1"/>
    <xf numFmtId="0" fontId="2" fillId="2" borderId="15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3"/>
  <sheetViews>
    <sheetView tabSelected="1" zoomScaleNormal="100" workbookViewId="0">
      <selection activeCell="J30" sqref="J30"/>
    </sheetView>
  </sheetViews>
  <sheetFormatPr defaultColWidth="14.21875" defaultRowHeight="14.4" x14ac:dyDescent="0.3"/>
  <cols>
    <col min="2" max="2" width="22.77734375" customWidth="1"/>
    <col min="7" max="7" width="37.6640625" customWidth="1"/>
    <col min="11" max="11" width="11.109375" customWidth="1"/>
    <col min="12" max="12" width="10.33203125" customWidth="1"/>
  </cols>
  <sheetData>
    <row r="2" spans="2:15" ht="15" thickBot="1" x14ac:dyDescent="0.35"/>
    <row r="3" spans="2:15" ht="15" thickBot="1" x14ac:dyDescent="0.35">
      <c r="B3" s="1" t="s">
        <v>0</v>
      </c>
      <c r="C3" s="66"/>
      <c r="D3" s="67"/>
      <c r="E3" s="68"/>
    </row>
    <row r="4" spans="2:15" ht="15" thickBot="1" x14ac:dyDescent="0.35">
      <c r="B4" s="2" t="s">
        <v>1</v>
      </c>
      <c r="C4" s="3"/>
      <c r="D4" s="3"/>
      <c r="E4" s="4"/>
      <c r="F4" s="3"/>
      <c r="G4" s="3"/>
    </row>
    <row r="5" spans="2:15" ht="15" thickBot="1" x14ac:dyDescent="0.35">
      <c r="B5" s="5"/>
      <c r="C5" s="3"/>
      <c r="D5" s="3"/>
      <c r="E5" s="4"/>
      <c r="F5" s="3"/>
      <c r="G5" s="3"/>
      <c r="J5" s="6" t="s">
        <v>2</v>
      </c>
      <c r="K5" s="7"/>
      <c r="L5" s="7"/>
      <c r="M5" s="7"/>
      <c r="N5" s="7"/>
      <c r="O5" s="8"/>
    </row>
    <row r="6" spans="2:15" ht="57.6" x14ac:dyDescent="0.3">
      <c r="B6" s="9" t="s">
        <v>3</v>
      </c>
      <c r="C6" s="11" t="s">
        <v>4</v>
      </c>
      <c r="D6" s="11" t="s">
        <v>5</v>
      </c>
      <c r="E6" s="12" t="s">
        <v>6</v>
      </c>
      <c r="F6" s="4"/>
      <c r="G6" s="6" t="s">
        <v>7</v>
      </c>
      <c r="H6" s="8"/>
      <c r="J6" s="6" t="s">
        <v>8</v>
      </c>
      <c r="K6" s="13" t="s">
        <v>9</v>
      </c>
      <c r="L6" s="13" t="s">
        <v>10</v>
      </c>
      <c r="M6" s="13" t="s">
        <v>11</v>
      </c>
      <c r="N6" s="13" t="s">
        <v>12</v>
      </c>
      <c r="O6" s="14" t="s">
        <v>13</v>
      </c>
    </row>
    <row r="7" spans="2:15" ht="24.6" customHeight="1" x14ac:dyDescent="0.3">
      <c r="B7" s="45" t="s">
        <v>46</v>
      </c>
      <c r="C7" s="10">
        <v>3</v>
      </c>
      <c r="D7" s="10">
        <v>1</v>
      </c>
      <c r="E7" s="51">
        <f>C7*D7</f>
        <v>3</v>
      </c>
      <c r="F7" s="4"/>
      <c r="G7" s="16" t="s">
        <v>14</v>
      </c>
      <c r="H7" s="17"/>
      <c r="J7" s="9" t="s">
        <v>39</v>
      </c>
      <c r="K7" s="10">
        <v>50000</v>
      </c>
      <c r="L7" s="10">
        <v>1</v>
      </c>
      <c r="M7" s="62">
        <f>K7*L7</f>
        <v>50000</v>
      </c>
      <c r="N7" s="10">
        <v>5</v>
      </c>
      <c r="O7" s="51">
        <f t="shared" ref="O7:O12" si="0">M7/N7</f>
        <v>10000</v>
      </c>
    </row>
    <row r="8" spans="2:15" x14ac:dyDescent="0.3">
      <c r="B8" s="45" t="s">
        <v>53</v>
      </c>
      <c r="C8" s="10">
        <v>500</v>
      </c>
      <c r="D8" s="10">
        <v>1.4999999999999999E-2</v>
      </c>
      <c r="E8" s="51">
        <f t="shared" ref="E8:E15" si="1">C8*D8</f>
        <v>7.5</v>
      </c>
      <c r="F8" s="4"/>
      <c r="G8" s="43" t="s">
        <v>15</v>
      </c>
      <c r="H8" s="15">
        <v>15000</v>
      </c>
      <c r="J8" s="9" t="s">
        <v>40</v>
      </c>
      <c r="K8" s="10">
        <v>30000</v>
      </c>
      <c r="L8" s="10">
        <v>1</v>
      </c>
      <c r="M8" s="62">
        <f t="shared" ref="M8:M20" si="2">K8*L8</f>
        <v>30000</v>
      </c>
      <c r="N8" s="10">
        <v>7</v>
      </c>
      <c r="O8" s="51">
        <f>M8/N8</f>
        <v>4285.7142857142853</v>
      </c>
    </row>
    <row r="9" spans="2:15" x14ac:dyDescent="0.3">
      <c r="B9" s="45" t="s">
        <v>54</v>
      </c>
      <c r="C9" s="10">
        <v>1</v>
      </c>
      <c r="D9" s="10">
        <v>0.12</v>
      </c>
      <c r="E9" s="51">
        <f t="shared" si="1"/>
        <v>0.12</v>
      </c>
      <c r="F9" s="4"/>
      <c r="G9" s="43" t="s">
        <v>42</v>
      </c>
      <c r="H9" s="15">
        <v>3000</v>
      </c>
      <c r="J9" s="9"/>
      <c r="K9" s="10"/>
      <c r="L9" s="10"/>
      <c r="M9" s="62">
        <v>0</v>
      </c>
      <c r="N9" s="10">
        <v>1</v>
      </c>
      <c r="O9" s="51">
        <f t="shared" si="0"/>
        <v>0</v>
      </c>
    </row>
    <row r="10" spans="2:15" x14ac:dyDescent="0.3">
      <c r="B10" s="45" t="s">
        <v>16</v>
      </c>
      <c r="C10" s="10">
        <v>0.3</v>
      </c>
      <c r="D10" s="10">
        <v>1</v>
      </c>
      <c r="E10" s="51">
        <f t="shared" si="1"/>
        <v>0.3</v>
      </c>
      <c r="F10" s="4"/>
      <c r="G10" s="43" t="s">
        <v>43</v>
      </c>
      <c r="H10" s="15">
        <v>9000</v>
      </c>
      <c r="J10" s="9"/>
      <c r="K10" s="10"/>
      <c r="L10" s="10"/>
      <c r="M10" s="62">
        <f t="shared" si="2"/>
        <v>0</v>
      </c>
      <c r="N10" s="10">
        <v>1</v>
      </c>
      <c r="O10" s="51">
        <f t="shared" si="0"/>
        <v>0</v>
      </c>
    </row>
    <row r="11" spans="2:15" x14ac:dyDescent="0.3">
      <c r="B11" s="45" t="s">
        <v>47</v>
      </c>
      <c r="C11" s="10">
        <v>0.2</v>
      </c>
      <c r="D11" s="10">
        <v>1</v>
      </c>
      <c r="E11" s="51">
        <f t="shared" si="1"/>
        <v>0.2</v>
      </c>
      <c r="F11" s="4"/>
      <c r="G11" s="44" t="s">
        <v>17</v>
      </c>
      <c r="H11" s="15">
        <f>H10*0.22</f>
        <v>1980</v>
      </c>
      <c r="J11" s="9"/>
      <c r="K11" s="10"/>
      <c r="L11" s="10"/>
      <c r="M11" s="62">
        <f t="shared" si="2"/>
        <v>0</v>
      </c>
      <c r="N11" s="10">
        <v>1</v>
      </c>
      <c r="O11" s="51">
        <f t="shared" si="0"/>
        <v>0</v>
      </c>
    </row>
    <row r="12" spans="2:15" x14ac:dyDescent="0.3">
      <c r="B12" s="45" t="s">
        <v>48</v>
      </c>
      <c r="C12" s="10">
        <v>20</v>
      </c>
      <c r="D12" s="10">
        <v>0.01</v>
      </c>
      <c r="E12" s="51">
        <f t="shared" si="1"/>
        <v>0.2</v>
      </c>
      <c r="F12" s="4"/>
      <c r="G12" s="43" t="s">
        <v>18</v>
      </c>
      <c r="H12" s="48">
        <f>O26</f>
        <v>1190.4761904761906</v>
      </c>
      <c r="J12" s="9"/>
      <c r="K12" s="10"/>
      <c r="L12" s="10"/>
      <c r="M12" s="62">
        <f t="shared" si="2"/>
        <v>0</v>
      </c>
      <c r="N12" s="10">
        <v>1</v>
      </c>
      <c r="O12" s="51">
        <f t="shared" si="0"/>
        <v>0</v>
      </c>
    </row>
    <row r="13" spans="2:15" x14ac:dyDescent="0.3">
      <c r="B13" s="45" t="s">
        <v>49</v>
      </c>
      <c r="C13" s="10"/>
      <c r="D13" s="10"/>
      <c r="E13" s="51">
        <f t="shared" si="1"/>
        <v>0</v>
      </c>
      <c r="F13" s="4"/>
      <c r="G13" s="43" t="s">
        <v>19</v>
      </c>
      <c r="H13" s="15">
        <v>2000</v>
      </c>
      <c r="J13" s="9"/>
      <c r="K13" s="10"/>
      <c r="L13" s="10"/>
      <c r="M13" s="62">
        <f t="shared" si="2"/>
        <v>0</v>
      </c>
      <c r="N13" s="10"/>
      <c r="O13" s="51"/>
    </row>
    <row r="14" spans="2:15" ht="28.8" x14ac:dyDescent="0.3">
      <c r="B14" s="9"/>
      <c r="C14" s="10"/>
      <c r="D14" s="10"/>
      <c r="E14" s="51">
        <f t="shared" si="1"/>
        <v>0</v>
      </c>
      <c r="F14" s="4"/>
      <c r="G14" s="43" t="s">
        <v>20</v>
      </c>
      <c r="H14" s="15"/>
      <c r="J14" s="9"/>
      <c r="K14" s="10"/>
      <c r="L14" s="10"/>
      <c r="M14" s="62">
        <f t="shared" si="2"/>
        <v>0</v>
      </c>
      <c r="N14" s="10"/>
      <c r="O14" s="51"/>
    </row>
    <row r="15" spans="2:15" x14ac:dyDescent="0.3">
      <c r="B15" s="9"/>
      <c r="C15" s="10"/>
      <c r="D15" s="10"/>
      <c r="E15" s="51">
        <f t="shared" si="1"/>
        <v>0</v>
      </c>
      <c r="F15" s="4"/>
      <c r="G15" s="45" t="s">
        <v>21</v>
      </c>
      <c r="H15" s="15"/>
      <c r="J15" s="9"/>
      <c r="K15" s="10"/>
      <c r="L15" s="10"/>
      <c r="M15" s="62">
        <f t="shared" si="2"/>
        <v>0</v>
      </c>
      <c r="N15" s="10"/>
      <c r="O15" s="51"/>
    </row>
    <row r="16" spans="2:15" ht="15" thickBot="1" x14ac:dyDescent="0.35">
      <c r="B16" s="5"/>
      <c r="C16" s="3"/>
      <c r="D16" s="3"/>
      <c r="E16" s="4"/>
      <c r="F16" s="4"/>
      <c r="G16" s="45" t="s">
        <v>22</v>
      </c>
      <c r="H16" s="15"/>
      <c r="J16" s="9"/>
      <c r="K16" s="10"/>
      <c r="L16" s="10"/>
      <c r="M16" s="62">
        <f t="shared" si="2"/>
        <v>0</v>
      </c>
      <c r="N16" s="10"/>
      <c r="O16" s="51"/>
    </row>
    <row r="17" spans="1:15" ht="15" thickBot="1" x14ac:dyDescent="0.35">
      <c r="A17" s="2" t="s">
        <v>23</v>
      </c>
      <c r="B17" s="5"/>
      <c r="C17" s="3"/>
      <c r="D17" s="3"/>
      <c r="E17" s="52">
        <f>SUM(E7:E15)</f>
        <v>11.319999999999999</v>
      </c>
      <c r="G17" s="45" t="s">
        <v>44</v>
      </c>
      <c r="H17" s="15"/>
      <c r="J17" s="9"/>
      <c r="K17" s="10"/>
      <c r="L17" s="10"/>
      <c r="M17" s="62">
        <f t="shared" si="2"/>
        <v>0</v>
      </c>
      <c r="N17" s="10"/>
      <c r="O17" s="51"/>
    </row>
    <row r="18" spans="1:15" ht="15" thickBot="1" x14ac:dyDescent="0.35">
      <c r="B18" s="19" t="s">
        <v>24</v>
      </c>
      <c r="C18" s="20"/>
      <c r="D18" s="21"/>
      <c r="E18" s="22">
        <v>20</v>
      </c>
      <c r="G18" s="45" t="s">
        <v>25</v>
      </c>
      <c r="H18" s="15"/>
      <c r="J18" s="9"/>
      <c r="K18" s="10"/>
      <c r="L18" s="10"/>
      <c r="M18" s="62">
        <f t="shared" si="2"/>
        <v>0</v>
      </c>
      <c r="N18" s="10"/>
      <c r="O18" s="51"/>
    </row>
    <row r="19" spans="1:15" ht="15" thickBot="1" x14ac:dyDescent="0.35">
      <c r="B19" s="23" t="s">
        <v>26</v>
      </c>
      <c r="C19" s="24"/>
      <c r="D19" s="24"/>
      <c r="E19" s="22">
        <v>3000</v>
      </c>
      <c r="G19" s="45" t="s">
        <v>27</v>
      </c>
      <c r="H19" s="15"/>
      <c r="J19" s="9"/>
      <c r="K19" s="10"/>
      <c r="L19" s="10"/>
      <c r="M19" s="62">
        <f t="shared" si="2"/>
        <v>0</v>
      </c>
      <c r="N19" s="10"/>
      <c r="O19" s="51"/>
    </row>
    <row r="20" spans="1:15" ht="15" thickBot="1" x14ac:dyDescent="0.35">
      <c r="B20" s="33" t="s">
        <v>28</v>
      </c>
      <c r="C20" s="47"/>
      <c r="D20" s="47"/>
      <c r="E20" s="50">
        <f>E17+$H$23</f>
        <v>18.468994708994707</v>
      </c>
      <c r="G20" s="45" t="s">
        <v>45</v>
      </c>
      <c r="H20" s="15"/>
      <c r="J20" s="9"/>
      <c r="K20" s="10"/>
      <c r="L20" s="10"/>
      <c r="M20" s="62">
        <f t="shared" si="2"/>
        <v>0</v>
      </c>
      <c r="N20" s="10"/>
      <c r="O20" s="51"/>
    </row>
    <row r="21" spans="1:15" ht="15" thickBot="1" x14ac:dyDescent="0.35">
      <c r="B21" s="5"/>
      <c r="C21" s="3"/>
      <c r="D21" s="3"/>
      <c r="E21" s="4"/>
      <c r="F21" s="4"/>
      <c r="G21" s="9"/>
      <c r="H21" s="15"/>
      <c r="J21" s="9"/>
      <c r="K21" s="10"/>
      <c r="L21" s="10"/>
      <c r="M21" s="62"/>
      <c r="N21" s="10"/>
      <c r="O21" s="51"/>
    </row>
    <row r="22" spans="1:15" ht="15" thickBot="1" x14ac:dyDescent="0.35">
      <c r="B22" s="1" t="s">
        <v>29</v>
      </c>
      <c r="C22" s="27" t="s">
        <v>55</v>
      </c>
      <c r="D22" s="28"/>
      <c r="E22" s="29"/>
      <c r="F22" s="4"/>
      <c r="G22" s="30" t="s">
        <v>30</v>
      </c>
      <c r="H22" s="49">
        <f>SUM(H8:H21)</f>
        <v>32170.476190476191</v>
      </c>
      <c r="J22" s="31" t="s">
        <v>31</v>
      </c>
      <c r="K22" s="32"/>
      <c r="L22" s="32"/>
      <c r="M22" s="63">
        <f>SUM(M7:M21)</f>
        <v>80000</v>
      </c>
      <c r="N22" s="32"/>
      <c r="O22" s="51"/>
    </row>
    <row r="23" spans="1:15" ht="15" thickBot="1" x14ac:dyDescent="0.35">
      <c r="B23" s="2" t="s">
        <v>1</v>
      </c>
      <c r="C23" s="3"/>
      <c r="D23" s="3"/>
      <c r="E23" s="4"/>
      <c r="F23" s="3"/>
      <c r="G23" s="33" t="s">
        <v>32</v>
      </c>
      <c r="H23" s="50">
        <f>H22/(E19+E38+E57)</f>
        <v>7.1489947089947092</v>
      </c>
      <c r="J23" s="5"/>
      <c r="K23" s="3"/>
      <c r="L23" s="3"/>
      <c r="M23" s="3"/>
      <c r="N23" s="3"/>
      <c r="O23" s="64"/>
    </row>
    <row r="24" spans="1:15" ht="15" thickBot="1" x14ac:dyDescent="0.35">
      <c r="B24" s="5"/>
      <c r="C24" s="3"/>
      <c r="D24" s="3"/>
      <c r="E24" s="4"/>
      <c r="F24" s="3"/>
      <c r="G24" s="3"/>
      <c r="J24" s="2" t="s">
        <v>33</v>
      </c>
      <c r="K24" s="52">
        <f>SUM(K7:K22)</f>
        <v>80000</v>
      </c>
      <c r="L24" s="3"/>
      <c r="M24" s="3"/>
      <c r="N24" s="3"/>
      <c r="O24" s="65">
        <f>SUM(O7:O22)</f>
        <v>14285.714285714286</v>
      </c>
    </row>
    <row r="25" spans="1:15" ht="58.2" thickBot="1" x14ac:dyDescent="0.35">
      <c r="B25" s="9" t="s">
        <v>3</v>
      </c>
      <c r="C25" s="10" t="s">
        <v>4</v>
      </c>
      <c r="D25" s="11" t="s">
        <v>5</v>
      </c>
      <c r="E25" s="12" t="s">
        <v>6</v>
      </c>
      <c r="F25" s="3"/>
      <c r="G25" s="69" t="s">
        <v>34</v>
      </c>
      <c r="H25" s="70"/>
      <c r="J25" s="2"/>
      <c r="K25" s="3"/>
      <c r="L25" s="3"/>
      <c r="M25" s="3"/>
      <c r="N25" s="3"/>
      <c r="O25" s="4"/>
    </row>
    <row r="26" spans="1:15" ht="15" thickBot="1" x14ac:dyDescent="0.35">
      <c r="B26" s="34" t="s">
        <v>56</v>
      </c>
      <c r="C26" s="32">
        <v>5</v>
      </c>
      <c r="D26" s="32">
        <v>1</v>
      </c>
      <c r="E26" s="57">
        <f>C26*D26</f>
        <v>5</v>
      </c>
      <c r="F26" s="3"/>
      <c r="G26" s="5"/>
      <c r="H26" s="4"/>
      <c r="J26" s="30" t="s">
        <v>35</v>
      </c>
      <c r="K26" s="35"/>
      <c r="L26" s="35"/>
      <c r="M26" s="35"/>
      <c r="N26" s="35"/>
      <c r="O26" s="61">
        <f>O24/12</f>
        <v>1190.4761904761906</v>
      </c>
    </row>
    <row r="27" spans="1:15" ht="28.8" x14ac:dyDescent="0.3">
      <c r="B27" s="36"/>
      <c r="C27" s="37"/>
      <c r="D27" s="37"/>
      <c r="E27" s="58">
        <f t="shared" ref="E27:E33" si="3">C27*D27</f>
        <v>0</v>
      </c>
      <c r="F27" s="3"/>
      <c r="G27" s="38" t="s">
        <v>51</v>
      </c>
      <c r="H27" s="53">
        <f>E18*E19+E37*E38+E56*E57</f>
        <v>92500</v>
      </c>
    </row>
    <row r="28" spans="1:15" ht="28.8" x14ac:dyDescent="0.3">
      <c r="B28" s="9"/>
      <c r="C28" s="10"/>
      <c r="D28" s="10"/>
      <c r="E28" s="58">
        <f t="shared" si="3"/>
        <v>0</v>
      </c>
      <c r="F28" s="3"/>
      <c r="G28" s="18" t="s">
        <v>52</v>
      </c>
      <c r="H28" s="51">
        <f>E36*E38+E55*E57+E17*E19</f>
        <v>41459.999999999993</v>
      </c>
    </row>
    <row r="29" spans="1:15" x14ac:dyDescent="0.3">
      <c r="B29" s="9"/>
      <c r="C29" s="10"/>
      <c r="D29" s="10"/>
      <c r="E29" s="51">
        <f t="shared" si="3"/>
        <v>0</v>
      </c>
      <c r="F29" s="3"/>
      <c r="G29" s="39" t="s">
        <v>50</v>
      </c>
      <c r="H29" s="54">
        <f>H27-H28</f>
        <v>51040.000000000007</v>
      </c>
      <c r="J29" s="40" t="s">
        <v>36</v>
      </c>
    </row>
    <row r="30" spans="1:15" x14ac:dyDescent="0.3">
      <c r="B30" s="9"/>
      <c r="C30" s="10"/>
      <c r="D30" s="10"/>
      <c r="E30" s="51">
        <f t="shared" si="3"/>
        <v>0</v>
      </c>
      <c r="F30" s="3"/>
      <c r="G30" s="18" t="s">
        <v>37</v>
      </c>
      <c r="H30" s="55">
        <f>H22</f>
        <v>32170.476190476191</v>
      </c>
      <c r="J30" s="60">
        <f>M22/H31</f>
        <v>4.2396406399838478</v>
      </c>
    </row>
    <row r="31" spans="1:15" ht="15" thickBot="1" x14ac:dyDescent="0.35">
      <c r="B31" s="9"/>
      <c r="C31" s="10"/>
      <c r="D31" s="10"/>
      <c r="E31" s="51">
        <f t="shared" si="3"/>
        <v>0</v>
      </c>
      <c r="F31" s="3"/>
      <c r="G31" s="41" t="s">
        <v>41</v>
      </c>
      <c r="H31" s="56">
        <f>H29-H30</f>
        <v>18869.523809523816</v>
      </c>
    </row>
    <row r="32" spans="1:15" x14ac:dyDescent="0.3">
      <c r="B32" s="9"/>
      <c r="C32" s="10"/>
      <c r="D32" s="10"/>
      <c r="E32" s="51">
        <f t="shared" si="3"/>
        <v>0</v>
      </c>
      <c r="F32" s="3"/>
      <c r="G32" s="3"/>
    </row>
    <row r="33" spans="1:7" x14ac:dyDescent="0.3">
      <c r="B33" s="10"/>
      <c r="C33" s="10"/>
      <c r="D33" s="46"/>
      <c r="E33" s="51">
        <f t="shared" si="3"/>
        <v>0</v>
      </c>
      <c r="F33" s="3"/>
      <c r="G33" s="3"/>
    </row>
    <row r="34" spans="1:7" x14ac:dyDescent="0.3">
      <c r="B34" s="10"/>
      <c r="C34" s="10"/>
      <c r="D34" s="46"/>
      <c r="E34" s="51">
        <f>C34*D34</f>
        <v>0</v>
      </c>
      <c r="G34" s="3"/>
    </row>
    <row r="35" spans="1:7" ht="15" thickBot="1" x14ac:dyDescent="0.35">
      <c r="B35" s="10"/>
      <c r="C35" s="10"/>
      <c r="D35" s="3"/>
      <c r="E35" s="4"/>
      <c r="G35" s="3"/>
    </row>
    <row r="36" spans="1:7" ht="15" thickBot="1" x14ac:dyDescent="0.35">
      <c r="A36" s="2" t="s">
        <v>23</v>
      </c>
      <c r="B36" s="36"/>
      <c r="C36" s="3"/>
      <c r="D36" s="3"/>
      <c r="E36" s="59">
        <f>SUM(E26:E34)</f>
        <v>5</v>
      </c>
      <c r="G36" s="3"/>
    </row>
    <row r="37" spans="1:7" ht="15" thickBot="1" x14ac:dyDescent="0.35">
      <c r="B37" s="20" t="s">
        <v>24</v>
      </c>
      <c r="C37" s="20"/>
      <c r="D37" s="21"/>
      <c r="E37" s="22">
        <v>25</v>
      </c>
      <c r="G37" s="3"/>
    </row>
    <row r="38" spans="1:7" ht="15" thickBot="1" x14ac:dyDescent="0.35">
      <c r="B38" s="23" t="s">
        <v>26</v>
      </c>
      <c r="C38" s="24"/>
      <c r="D38" s="24"/>
      <c r="E38" s="22">
        <v>1000</v>
      </c>
      <c r="F38" s="3"/>
      <c r="G38" s="3"/>
    </row>
    <row r="39" spans="1:7" ht="15" thickBot="1" x14ac:dyDescent="0.35">
      <c r="B39" s="25" t="s">
        <v>28</v>
      </c>
      <c r="C39" s="26"/>
      <c r="D39" s="26"/>
      <c r="E39" s="50">
        <f>E36+$H$23</f>
        <v>12.14899470899471</v>
      </c>
      <c r="F39" s="3"/>
      <c r="G39" s="3"/>
    </row>
    <row r="40" spans="1:7" ht="15" thickBot="1" x14ac:dyDescent="0.35">
      <c r="F40" s="3"/>
      <c r="G40" s="3"/>
    </row>
    <row r="41" spans="1:7" ht="15" thickBot="1" x14ac:dyDescent="0.35">
      <c r="B41" s="1" t="s">
        <v>38</v>
      </c>
      <c r="C41" s="27" t="s">
        <v>57</v>
      </c>
      <c r="D41" s="28"/>
      <c r="E41" s="29"/>
      <c r="F41" s="3"/>
      <c r="G41" s="3"/>
    </row>
    <row r="42" spans="1:7" x14ac:dyDescent="0.3">
      <c r="B42" s="2" t="s">
        <v>1</v>
      </c>
      <c r="C42" s="3"/>
      <c r="D42" s="3"/>
      <c r="E42" s="4"/>
      <c r="F42" s="3"/>
      <c r="G42" s="3"/>
    </row>
    <row r="43" spans="1:7" x14ac:dyDescent="0.3">
      <c r="B43" s="5"/>
      <c r="C43" s="3"/>
      <c r="D43" s="3"/>
      <c r="E43" s="4"/>
      <c r="F43" s="3"/>
      <c r="G43" s="3"/>
    </row>
    <row r="44" spans="1:7" ht="57.6" x14ac:dyDescent="0.3">
      <c r="B44" s="9" t="s">
        <v>3</v>
      </c>
      <c r="C44" s="10" t="s">
        <v>4</v>
      </c>
      <c r="D44" s="11" t="s">
        <v>5</v>
      </c>
      <c r="E44" s="12" t="s">
        <v>6</v>
      </c>
      <c r="F44" s="3"/>
      <c r="G44" s="3"/>
    </row>
    <row r="45" spans="1:7" x14ac:dyDescent="0.3">
      <c r="B45" s="9"/>
      <c r="C45" s="10"/>
      <c r="D45" s="10"/>
      <c r="E45" s="51">
        <v>5</v>
      </c>
      <c r="F45" s="3"/>
      <c r="G45" s="3"/>
    </row>
    <row r="46" spans="1:7" x14ac:dyDescent="0.3">
      <c r="B46" s="9"/>
      <c r="C46" s="10"/>
      <c r="D46" s="10"/>
      <c r="E46" s="51">
        <f t="shared" ref="E46:E53" si="4">C46*D46</f>
        <v>0</v>
      </c>
      <c r="F46" s="3"/>
      <c r="G46" s="3"/>
    </row>
    <row r="47" spans="1:7" x14ac:dyDescent="0.3">
      <c r="B47" s="9"/>
      <c r="C47" s="10"/>
      <c r="D47" s="10"/>
      <c r="E47" s="51">
        <f t="shared" si="4"/>
        <v>0</v>
      </c>
      <c r="F47" s="3"/>
      <c r="G47" s="3"/>
    </row>
    <row r="48" spans="1:7" x14ac:dyDescent="0.3">
      <c r="B48" s="9"/>
      <c r="C48" s="10"/>
      <c r="D48" s="10"/>
      <c r="E48" s="51">
        <f t="shared" si="4"/>
        <v>0</v>
      </c>
      <c r="F48" s="3"/>
      <c r="G48" s="3"/>
    </row>
    <row r="49" spans="1:7" x14ac:dyDescent="0.3">
      <c r="B49" s="9"/>
      <c r="C49" s="10"/>
      <c r="D49" s="10"/>
      <c r="E49" s="51">
        <f t="shared" si="4"/>
        <v>0</v>
      </c>
      <c r="F49" s="3"/>
      <c r="G49" s="3"/>
    </row>
    <row r="50" spans="1:7" x14ac:dyDescent="0.3">
      <c r="B50" s="9"/>
      <c r="C50" s="10"/>
      <c r="D50" s="10"/>
      <c r="E50" s="51">
        <f t="shared" si="4"/>
        <v>0</v>
      </c>
      <c r="F50" s="3"/>
      <c r="G50" s="3"/>
    </row>
    <row r="51" spans="1:7" x14ac:dyDescent="0.3">
      <c r="B51" s="9"/>
      <c r="C51" s="10"/>
      <c r="D51" s="10"/>
      <c r="E51" s="51">
        <f t="shared" si="4"/>
        <v>0</v>
      </c>
      <c r="G51" s="3"/>
    </row>
    <row r="52" spans="1:7" x14ac:dyDescent="0.3">
      <c r="B52" s="9"/>
      <c r="C52" s="10"/>
      <c r="D52" s="10"/>
      <c r="E52" s="51">
        <f t="shared" si="4"/>
        <v>0</v>
      </c>
      <c r="G52" s="3"/>
    </row>
    <row r="53" spans="1:7" x14ac:dyDescent="0.3">
      <c r="B53" s="9"/>
      <c r="C53" s="10"/>
      <c r="D53" s="10"/>
      <c r="E53" s="51">
        <f t="shared" si="4"/>
        <v>0</v>
      </c>
      <c r="G53" s="3"/>
    </row>
    <row r="54" spans="1:7" ht="15" thickBot="1" x14ac:dyDescent="0.35">
      <c r="B54" s="5"/>
      <c r="C54" s="3"/>
      <c r="D54" s="3"/>
      <c r="E54" s="64"/>
      <c r="G54" s="3"/>
    </row>
    <row r="55" spans="1:7" ht="15" thickBot="1" x14ac:dyDescent="0.35">
      <c r="A55" s="2" t="s">
        <v>23</v>
      </c>
      <c r="B55" s="42"/>
      <c r="C55" s="35"/>
      <c r="D55" s="35"/>
      <c r="E55" s="52">
        <f>SUM(E45:E53)</f>
        <v>5</v>
      </c>
      <c r="G55" s="3"/>
    </row>
    <row r="56" spans="1:7" ht="15" thickBot="1" x14ac:dyDescent="0.35">
      <c r="B56" s="20" t="s">
        <v>24</v>
      </c>
      <c r="C56" s="20"/>
      <c r="D56" s="21"/>
      <c r="E56" s="22">
        <v>15</v>
      </c>
      <c r="G56" s="3"/>
    </row>
    <row r="57" spans="1:7" ht="15" thickBot="1" x14ac:dyDescent="0.35">
      <c r="B57" s="23" t="s">
        <v>26</v>
      </c>
      <c r="C57" s="24"/>
      <c r="D57" s="24"/>
      <c r="E57" s="22">
        <v>500</v>
      </c>
      <c r="G57" s="3"/>
    </row>
    <row r="58" spans="1:7" ht="15" thickBot="1" x14ac:dyDescent="0.35">
      <c r="B58" s="25" t="s">
        <v>28</v>
      </c>
      <c r="C58" s="26"/>
      <c r="D58" s="26"/>
      <c r="E58" s="50">
        <f>E55+$H$23</f>
        <v>12.14899470899471</v>
      </c>
      <c r="G58" s="3"/>
    </row>
    <row r="59" spans="1:7" x14ac:dyDescent="0.3">
      <c r="G59" s="3"/>
    </row>
    <row r="60" spans="1:7" x14ac:dyDescent="0.3">
      <c r="G60" s="3"/>
    </row>
    <row r="61" spans="1:7" x14ac:dyDescent="0.3">
      <c r="G61" s="3"/>
    </row>
    <row r="62" spans="1:7" x14ac:dyDescent="0.3">
      <c r="G62" s="3"/>
    </row>
    <row r="63" spans="1:7" x14ac:dyDescent="0.3">
      <c r="G63" s="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</sheetData>
  <mergeCells count="2">
    <mergeCell ref="C3:E3"/>
    <mergeCell ref="G25:H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Надя</dc:creator>
  <cp:lastModifiedBy>Professor</cp:lastModifiedBy>
  <dcterms:created xsi:type="dcterms:W3CDTF">2025-12-10T13:37:45Z</dcterms:created>
  <dcterms:modified xsi:type="dcterms:W3CDTF">2026-02-25T12:29:55Z</dcterms:modified>
</cp:coreProperties>
</file>