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E:\предметы\информатика\"/>
    </mc:Choice>
  </mc:AlternateContent>
  <xr:revisionPtr revIDLastSave="0" documentId="13_ncr:1_{4D68E0A9-8C0E-45A9-8FE5-C1CD68EE128C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Импорт из Excel таблиц" sheetId="1" r:id="rId1"/>
    <sheet name="Сводный по категориям" sheetId="3" r:id="rId2"/>
    <sheet name="Сводный по ФОТ" sheetId="4" r:id="rId3"/>
    <sheet name="Сводный по общим расходам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3" l="1"/>
  <c r="L8" i="5" l="1"/>
  <c r="L7" i="5"/>
  <c r="L6" i="5"/>
  <c r="L5" i="5"/>
  <c r="L15" i="4"/>
  <c r="L14" i="4"/>
  <c r="L13" i="4"/>
  <c r="L11" i="4"/>
  <c r="L10" i="4"/>
  <c r="L9" i="4"/>
  <c r="L8" i="4"/>
  <c r="L6" i="4"/>
  <c r="L5" i="4"/>
  <c r="L32" i="3"/>
  <c r="L31" i="3"/>
  <c r="L30" i="3"/>
  <c r="L25" i="3"/>
  <c r="L24" i="3"/>
  <c r="L23" i="3"/>
  <c r="L22" i="3"/>
  <c r="L17" i="3"/>
  <c r="L16" i="3"/>
  <c r="L15" i="3"/>
  <c r="L10" i="3"/>
  <c r="L9" i="3"/>
  <c r="L8" i="3"/>
  <c r="L7" i="3"/>
  <c r="L6" i="3"/>
  <c r="L33" i="3" l="1"/>
  <c r="L26" i="3"/>
  <c r="L18" i="3"/>
  <c r="L9" i="5"/>
  <c r="B9" i="5"/>
  <c r="M9" i="5"/>
  <c r="M16" i="4"/>
  <c r="C16" i="4"/>
  <c r="D16" i="4"/>
  <c r="E16" i="4"/>
  <c r="F16" i="4"/>
  <c r="G16" i="4"/>
  <c r="H16" i="4"/>
  <c r="I16" i="4"/>
  <c r="J16" i="4"/>
  <c r="K16" i="4"/>
  <c r="B16" i="4"/>
  <c r="B7" i="1" s="1"/>
  <c r="C33" i="3"/>
  <c r="D33" i="3"/>
  <c r="E33" i="3"/>
  <c r="F33" i="3"/>
  <c r="G33" i="3"/>
  <c r="H33" i="3"/>
  <c r="I33" i="3"/>
  <c r="J33" i="3"/>
  <c r="K33" i="3"/>
  <c r="M33" i="3"/>
  <c r="B33" i="3"/>
  <c r="C26" i="3"/>
  <c r="D26" i="3"/>
  <c r="E26" i="3"/>
  <c r="F26" i="3"/>
  <c r="G26" i="3"/>
  <c r="H26" i="3"/>
  <c r="I26" i="3"/>
  <c r="J26" i="3"/>
  <c r="K26" i="3"/>
  <c r="M26" i="3"/>
  <c r="B26" i="3"/>
  <c r="C18" i="3"/>
  <c r="D18" i="3"/>
  <c r="E18" i="3"/>
  <c r="F18" i="3"/>
  <c r="G18" i="3"/>
  <c r="H18" i="3"/>
  <c r="I18" i="3"/>
  <c r="J18" i="3"/>
  <c r="K18" i="3"/>
  <c r="M18" i="3"/>
  <c r="M11" i="3"/>
  <c r="B18" i="3"/>
  <c r="C11" i="3"/>
  <c r="D11" i="3"/>
  <c r="D6" i="1" s="1"/>
  <c r="E11" i="3"/>
  <c r="F11" i="3"/>
  <c r="G11" i="3"/>
  <c r="H11" i="3"/>
  <c r="I11" i="3"/>
  <c r="J11" i="3"/>
  <c r="K11" i="3"/>
  <c r="B11" i="3"/>
  <c r="M7" i="1" l="1"/>
  <c r="I6" i="1"/>
  <c r="K6" i="1"/>
  <c r="G6" i="1"/>
  <c r="J6" i="1"/>
  <c r="H6" i="1"/>
  <c r="F6" i="1"/>
  <c r="C6" i="1"/>
  <c r="B6" i="1"/>
  <c r="B8" i="1" s="1"/>
  <c r="E6" i="1"/>
  <c r="E7" i="1"/>
  <c r="M6" i="1"/>
  <c r="L11" i="3"/>
  <c r="L16" i="4"/>
  <c r="L7" i="1" s="1"/>
  <c r="D9" i="5"/>
  <c r="D7" i="1" s="1"/>
  <c r="D8" i="1" s="1"/>
  <c r="J9" i="5"/>
  <c r="J7" i="1" s="1"/>
  <c r="F9" i="5"/>
  <c r="F7" i="1" s="1"/>
  <c r="G9" i="5"/>
  <c r="G7" i="1" s="1"/>
  <c r="H9" i="5"/>
  <c r="H7" i="1" s="1"/>
  <c r="C9" i="5"/>
  <c r="C7" i="1" s="1"/>
  <c r="K9" i="5"/>
  <c r="K7" i="1" s="1"/>
  <c r="I9" i="5"/>
  <c r="I7" i="1" s="1"/>
  <c r="E9" i="5"/>
  <c r="M8" i="1" l="1"/>
  <c r="I8" i="1"/>
  <c r="K8" i="1"/>
  <c r="J8" i="1"/>
  <c r="H8" i="1"/>
  <c r="G8" i="1"/>
  <c r="F8" i="1"/>
  <c r="C8" i="1"/>
  <c r="E8" i="1"/>
  <c r="L6" i="1"/>
  <c r="N6" i="1" s="1"/>
  <c r="N7" i="1"/>
  <c r="L8" i="1" l="1"/>
  <c r="N8" i="1"/>
</calcChain>
</file>

<file path=xl/sharedStrings.xml><?xml version="1.0" encoding="utf-8"?>
<sst xmlns="http://schemas.openxmlformats.org/spreadsheetml/2006/main" count="141" uniqueCount="60">
  <si>
    <t>Валентинова Ольга</t>
  </si>
  <si>
    <t>Сергеев Николай</t>
  </si>
  <si>
    <t>Подольский Максим</t>
  </si>
  <si>
    <t>Булкин Иван</t>
  </si>
  <si>
    <t>Леонидова Ольга</t>
  </si>
  <si>
    <t>Буханкина Инна</t>
  </si>
  <si>
    <t>Голикова Алла</t>
  </si>
  <si>
    <t>Ким Юлия</t>
  </si>
  <si>
    <t>Хохмин Дмитрий</t>
  </si>
  <si>
    <t>Холодильные шкафы</t>
  </si>
  <si>
    <t>Название</t>
  </si>
  <si>
    <t>Шкаф универсальный 700 л.</t>
  </si>
  <si>
    <t>Шкаф универсальный 1400 л.</t>
  </si>
  <si>
    <t>Шкаф универсальный 500 л.</t>
  </si>
  <si>
    <t>Шкаф холодильный 1200 л.</t>
  </si>
  <si>
    <t>Шкаф холодильный 500 л.</t>
  </si>
  <si>
    <t>Шкаф морозильный 600 л.</t>
  </si>
  <si>
    <t>ИТОГО</t>
  </si>
  <si>
    <t>Холодильные столы</t>
  </si>
  <si>
    <t>Стол холодильный 270 л.</t>
  </si>
  <si>
    <t>Стол холодильный 320 л.</t>
  </si>
  <si>
    <t>Стол холодильный люкс 370 л.</t>
  </si>
  <si>
    <t>Сплит системы</t>
  </si>
  <si>
    <t>Низкотемп сплит-система 108</t>
  </si>
  <si>
    <t>Низкотемп сплит-система 120</t>
  </si>
  <si>
    <t>Среднетемп сплит-система 240</t>
  </si>
  <si>
    <t>Среднетемп сплит-система 290</t>
  </si>
  <si>
    <t>Двери холодильных камер</t>
  </si>
  <si>
    <t xml:space="preserve">Откатная дверь </t>
  </si>
  <si>
    <t>Распашная двустворчатая дверь</t>
  </si>
  <si>
    <t>Распашная одностворчатая дверь</t>
  </si>
  <si>
    <t>Сотрудники</t>
  </si>
  <si>
    <t>Фамилия Имя</t>
  </si>
  <si>
    <t>Грызалов Василий</t>
  </si>
  <si>
    <t>Семёнкин Артём</t>
  </si>
  <si>
    <t>Общие затраты за 2017</t>
  </si>
  <si>
    <t>Сводный отчёт по фонду оплаты труда за 2017</t>
  </si>
  <si>
    <t>Аренда помещений</t>
  </si>
  <si>
    <t>Электричество</t>
  </si>
  <si>
    <t>Реклама</t>
  </si>
  <si>
    <t>Охрана</t>
  </si>
  <si>
    <t>Затраты</t>
  </si>
  <si>
    <t>Название расхода</t>
  </si>
  <si>
    <t>Сводный отчёт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</si>
  <si>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</si>
  <si>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</si>
  <si>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</si>
  <si>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</si>
  <si>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</si>
  <si>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</si>
  <si>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</si>
  <si>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</si>
  <si>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</si>
  <si>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</si>
  <si>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</si>
  <si>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</si>
  <si>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</t>
  </si>
  <si>
    <t>Дохід</t>
  </si>
  <si>
    <t>Видатки</t>
  </si>
  <si>
    <t>Зведений звіт по продажам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</si>
</sst>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₴&quot;_-;\-* #,##0\ &quot;₴&quot;_-;_-* &quot;-&quot;\ &quot;₴&quot;_-;_-@_-"/>
    <numFmt numFmtId="164" formatCode="_-* #,##0.00&quot;р.&quot;_-;\-* #,##0.00&quot;р.&quot;_-;_-* &quot;-&quot;??&quot;р.&quot;_-;_-@_-"/>
    <numFmt numFmtId="165" formatCode="_-* #,##0.00&quot;грн.&quot;_-;\-* #,##0.00&quot;грн.&quot;_-;_-* &quot;-&quot;??&quot;грн.&quot;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164" fontId="0" fillId="0" borderId="0" xfId="1" applyFont="1"/>
    <xf numFmtId="164" fontId="0" fillId="0" borderId="0" xfId="0" applyNumberFormat="1"/>
    <xf numFmtId="0" fontId="0" fillId="3" borderId="0" xfId="0" applyFill="1"/>
    <xf numFmtId="0" fontId="3" fillId="3" borderId="0" xfId="0" applyFont="1" applyFill="1" applyAlignment="1">
      <alignment horizontal="center"/>
    </xf>
    <xf numFmtId="164" fontId="1" fillId="0" borderId="0" xfId="1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2" fontId="0" fillId="0" borderId="0" xfId="0" applyNumberFormat="1"/>
    <xf numFmtId="165" fontId="1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165" fontId="0" fillId="4" borderId="0" xfId="0" applyNumberFormat="1" applyFill="1"/>
  </cellXfs>
  <cellStyles count="2">
    <cellStyle name="Грошовий" xfId="1" builtinId="4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Прибуток компанії ІнвестСтройХолод</a:t>
            </a:r>
          </a:p>
        </c:rich>
      </c:tx>
      <c:layout>
        <c:manualLayout>
          <c:xMode val="edge"/>
          <c:yMode val="edge"/>
          <c:x val="0.3140106340575623"/>
          <c:y val="2.333530563014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'Импорт из Excel таблиц'!$B$5:$M$5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'Импорт из Excel таблиц'!$B$8:$M$8</c:f>
              <c:numCache>
                <c:formatCode>_-* #\ ##0.00"грн."_-;\-* #\ ##0.00"грн."_-;_-* "-"??"грн."_-;_-@_-</c:formatCode>
                <c:ptCount val="12"/>
                <c:pt idx="0">
                  <c:v>2266927</c:v>
                </c:pt>
                <c:pt idx="1">
                  <c:v>1765524</c:v>
                </c:pt>
                <c:pt idx="2">
                  <c:v>1876704</c:v>
                </c:pt>
                <c:pt idx="3">
                  <c:v>2306858</c:v>
                </c:pt>
                <c:pt idx="4">
                  <c:v>1733892</c:v>
                </c:pt>
                <c:pt idx="5">
                  <c:v>1857269</c:v>
                </c:pt>
                <c:pt idx="6">
                  <c:v>1758725</c:v>
                </c:pt>
                <c:pt idx="7">
                  <c:v>1485005</c:v>
                </c:pt>
                <c:pt idx="8">
                  <c:v>2087500</c:v>
                </c:pt>
                <c:pt idx="9">
                  <c:v>2207854</c:v>
                </c:pt>
                <c:pt idx="10">
                  <c:v>3962916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1-44F7-9D42-88DD0F1A4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758384"/>
        <c:axId val="430758776"/>
      </c:barChart>
      <c:catAx>
        <c:axId val="43075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0758776"/>
        <c:crosses val="autoZero"/>
        <c:auto val="1"/>
        <c:lblAlgn val="ctr"/>
        <c:lblOffset val="100"/>
        <c:noMultiLvlLbl val="0"/>
      </c:catAx>
      <c:valAx>
        <c:axId val="430758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&quot;грн.&quot;_-;\-* #\ ##0.00&quot;грн.&quot;_-;_-* &quot;-&quot;??&quot;грн.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075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Холодильные</a:t>
            </a:r>
            <a:r>
              <a:rPr lang="ru-RU" baseline="0"/>
              <a:t> шкафы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'Сводный по категориям'!$B$4:$M$4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'Сводный по категориям'!$B$11:$M$11</c:f>
              <c:numCache>
                <c:formatCode>_-* #\ ##0.00"грн."_-;\-* #\ ##0.00"грн."_-;_-* "-"??"грн."_-;_-@_-</c:formatCode>
                <c:ptCount val="12"/>
                <c:pt idx="0">
                  <c:v>1070585</c:v>
                </c:pt>
                <c:pt idx="1">
                  <c:v>1405150</c:v>
                </c:pt>
                <c:pt idx="2">
                  <c:v>1309734</c:v>
                </c:pt>
                <c:pt idx="3">
                  <c:v>1357523</c:v>
                </c:pt>
                <c:pt idx="4">
                  <c:v>948719</c:v>
                </c:pt>
                <c:pt idx="5">
                  <c:v>1185984</c:v>
                </c:pt>
                <c:pt idx="6">
                  <c:v>1105162</c:v>
                </c:pt>
                <c:pt idx="7">
                  <c:v>866914</c:v>
                </c:pt>
                <c:pt idx="8">
                  <c:v>1175990</c:v>
                </c:pt>
                <c:pt idx="9">
                  <c:v>1459336</c:v>
                </c:pt>
                <c:pt idx="10">
                  <c:v>3962916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3-4C1F-A96A-499B2AEDE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759560"/>
        <c:axId val="430759952"/>
      </c:barChart>
      <c:catAx>
        <c:axId val="43075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0759952"/>
        <c:crosses val="autoZero"/>
        <c:auto val="1"/>
        <c:lblAlgn val="ctr"/>
        <c:lblOffset val="100"/>
        <c:noMultiLvlLbl val="0"/>
      </c:catAx>
      <c:valAx>
        <c:axId val="43075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&quot;грн.&quot;_-;\-* #\ ##0.00&quot;грн.&quot;_-;_-* &quot;-&quot;??&quot;грн.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0759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Холодильные столы</a:t>
            </a:r>
          </a:p>
        </c:rich>
      </c:tx>
      <c:layout>
        <c:manualLayout>
          <c:xMode val="edge"/>
          <c:yMode val="edge"/>
          <c:x val="0.24905198776758411"/>
          <c:y val="4.0774719673802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'Сводный по категориям'!$B$14:$M$14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'Сводный по категориям'!$B$18:$M$18</c:f>
              <c:numCache>
                <c:formatCode>_-* #\ ##0.00"грн."_-;\-* #\ ##0.00"грн."_-;_-* "-"??"грн."_-;_-@_-</c:formatCode>
                <c:ptCount val="12"/>
                <c:pt idx="0">
                  <c:v>526742</c:v>
                </c:pt>
                <c:pt idx="1">
                  <c:v>489817</c:v>
                </c:pt>
                <c:pt idx="2">
                  <c:v>540972</c:v>
                </c:pt>
                <c:pt idx="3">
                  <c:v>670121</c:v>
                </c:pt>
                <c:pt idx="4">
                  <c:v>698145</c:v>
                </c:pt>
                <c:pt idx="5">
                  <c:v>532268</c:v>
                </c:pt>
                <c:pt idx="6">
                  <c:v>502862</c:v>
                </c:pt>
                <c:pt idx="7">
                  <c:v>518794</c:v>
                </c:pt>
                <c:pt idx="8">
                  <c:v>600355</c:v>
                </c:pt>
                <c:pt idx="9">
                  <c:v>599514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9-44A3-83B9-6A9D03326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1896"/>
        <c:axId val="432202288"/>
      </c:barChart>
      <c:catAx>
        <c:axId val="43220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2202288"/>
        <c:crosses val="autoZero"/>
        <c:auto val="1"/>
        <c:lblAlgn val="ctr"/>
        <c:lblOffset val="100"/>
        <c:noMultiLvlLbl val="0"/>
      </c:catAx>
      <c:valAx>
        <c:axId val="43220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&quot;грн.&quot;_-;\-* #\ ##0.00&quot;грн.&quot;_-;_-* &quot;-&quot;??&quot;грн.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220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Сплит системы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'Сводный по категориям'!$B$21:$M$21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'Сводный по категориям'!$B$26:$M$26</c:f>
              <c:numCache>
                <c:formatCode>_-* #\ ##0.00"грн."_-;\-* #\ ##0.00"грн."_-;_-* "-"??"грн."_-;_-@_-</c:formatCode>
                <c:ptCount val="12"/>
                <c:pt idx="0">
                  <c:v>1033142</c:v>
                </c:pt>
                <c:pt idx="1">
                  <c:v>595558</c:v>
                </c:pt>
                <c:pt idx="2">
                  <c:v>722439</c:v>
                </c:pt>
                <c:pt idx="3">
                  <c:v>902763</c:v>
                </c:pt>
                <c:pt idx="4">
                  <c:v>653838</c:v>
                </c:pt>
                <c:pt idx="5">
                  <c:v>813710</c:v>
                </c:pt>
                <c:pt idx="6">
                  <c:v>883294</c:v>
                </c:pt>
                <c:pt idx="7">
                  <c:v>840650</c:v>
                </c:pt>
                <c:pt idx="8">
                  <c:v>939563</c:v>
                </c:pt>
                <c:pt idx="9">
                  <c:v>854748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9-4CD8-9938-91AA7773F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877368"/>
        <c:axId val="430877760"/>
      </c:barChart>
      <c:catAx>
        <c:axId val="43087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0877760"/>
        <c:crosses val="autoZero"/>
        <c:auto val="1"/>
        <c:lblAlgn val="ctr"/>
        <c:lblOffset val="100"/>
        <c:noMultiLvlLbl val="0"/>
      </c:catAx>
      <c:valAx>
        <c:axId val="4308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&quot;грн.&quot;_-;\-* #\ ##0.00&quot;грн.&quot;_-;_-* &quot;-&quot;??&quot;грн.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0877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Двери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'Сводный по категориям'!$B$29:$M$29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'Сводный по категориям'!$B$33:$M$33</c:f>
              <c:numCache>
                <c:formatCode>_-* #\ ##0.00"грн."_-;\-* #\ ##0.00"грн."_-;_-* "-"??"грн."_-;_-@_-</c:formatCode>
                <c:ptCount val="12"/>
                <c:pt idx="0">
                  <c:v>614779</c:v>
                </c:pt>
                <c:pt idx="1">
                  <c:v>626659</c:v>
                </c:pt>
                <c:pt idx="2">
                  <c:v>633477</c:v>
                </c:pt>
                <c:pt idx="3">
                  <c:v>663837</c:v>
                </c:pt>
                <c:pt idx="4">
                  <c:v>767218</c:v>
                </c:pt>
                <c:pt idx="5">
                  <c:v>585313</c:v>
                </c:pt>
                <c:pt idx="6">
                  <c:v>566323</c:v>
                </c:pt>
                <c:pt idx="7">
                  <c:v>569233</c:v>
                </c:pt>
                <c:pt idx="8">
                  <c:v>658426</c:v>
                </c:pt>
                <c:pt idx="9">
                  <c:v>546581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3-4E0C-9740-D5C810811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57200"/>
        <c:axId val="432257592"/>
      </c:barChart>
      <c:catAx>
        <c:axId val="43225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2257592"/>
        <c:crosses val="autoZero"/>
        <c:auto val="1"/>
        <c:lblAlgn val="ctr"/>
        <c:lblOffset val="100"/>
        <c:noMultiLvlLbl val="0"/>
      </c:catAx>
      <c:valAx>
        <c:axId val="43225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&quot;грн.&quot;_-;\-* #\ ##0.00&quot;грн.&quot;_-;_-* &quot;-&quot;??&quot;грн.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225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11</xdr:row>
      <xdr:rowOff>14287</xdr:rowOff>
    </xdr:from>
    <xdr:to>
      <xdr:col>7</xdr:col>
      <xdr:colOff>447675</xdr:colOff>
      <xdr:row>25</xdr:row>
      <xdr:rowOff>90487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680085</xdr:colOff>
      <xdr:row>13</xdr:row>
      <xdr:rowOff>175835</xdr:rowOff>
    </xdr:from>
    <xdr:to>
      <xdr:col>12</xdr:col>
      <xdr:colOff>78105</xdr:colOff>
      <xdr:row>25</xdr:row>
      <xdr:rowOff>64770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429625" y="2553275"/>
          <a:ext cx="4770120" cy="2083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</a:p>
        <a:p>
          <a:endParaRPr lang="ru-RU">
            <a:effectLst/>
          </a:endParaRPr>
        </a:p>
        <a:p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Скопіювати файл "Шаблон звіту за місяць", назвати його "Листопад" і помістити в одну папку зі зведеним звітом</a:t>
          </a:r>
        </a:p>
        <a:p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Заповнити звіт за листопад та оновити зв'язки у таблиці.</a:t>
          </a:r>
        </a:p>
        <a:p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Скопіювати файл "Листопад" у файл "Грудень" і налаштувати зв'язки між файлами, щоб завершити річний звіт</a:t>
          </a:r>
        </a:p>
        <a:p>
          <a:endParaRPr lang="ru-R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Готова робота - повністю заповнений річний звіт із зазначеними зв'язками.</a:t>
          </a:r>
          <a:endParaRPr lang="ru-RU" b="1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52387</xdr:rowOff>
    </xdr:from>
    <xdr:to>
      <xdr:col>18</xdr:col>
      <xdr:colOff>123825</xdr:colOff>
      <xdr:row>9</xdr:row>
      <xdr:rowOff>88582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190500</xdr:colOff>
      <xdr:row>9</xdr:row>
      <xdr:rowOff>138112</xdr:rowOff>
    </xdr:from>
    <xdr:to>
      <xdr:col>18</xdr:col>
      <xdr:colOff>257175</xdr:colOff>
      <xdr:row>19</xdr:row>
      <xdr:rowOff>92392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209550</xdr:colOff>
      <xdr:row>19</xdr:row>
      <xdr:rowOff>166687</xdr:rowOff>
    </xdr:from>
    <xdr:to>
      <xdr:col>18</xdr:col>
      <xdr:colOff>257175</xdr:colOff>
      <xdr:row>29</xdr:row>
      <xdr:rowOff>100012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180975</xdr:colOff>
      <xdr:row>29</xdr:row>
      <xdr:rowOff>157162</xdr:rowOff>
    </xdr:from>
    <xdr:to>
      <xdr:col>18</xdr:col>
      <xdr:colOff>257175</xdr:colOff>
      <xdr:row>39</xdr:row>
      <xdr:rowOff>126682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152400</xdr:colOff>
      <xdr:row>34</xdr:row>
      <xdr:rowOff>23436</xdr:rowOff>
    </xdr:from>
    <xdr:to>
      <xdr:col>7</xdr:col>
      <xdr:colOff>714375</xdr:colOff>
      <xdr:row>38</xdr:row>
      <xdr:rowOff>152400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701540" y="6302316"/>
          <a:ext cx="5225415" cy="860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</a:p>
        <a:p>
          <a:br>
            <a:rPr lang="uk-UA"/>
          </a:br>
          <a:r>
            <a:rPr lang="uk-U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Перевірити правильність зв'язків для звіту за листопад </a:t>
          </a:r>
        </a:p>
        <a:p>
          <a:r>
            <a:rPr lang="uk-U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Встановити нові зв'язки для звіту за грудень</a:t>
          </a:r>
          <a:endParaRPr lang="ru-RU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17</xdr:row>
      <xdr:rowOff>61535</xdr:rowOff>
    </xdr:from>
    <xdr:to>
      <xdr:col>9</xdr:col>
      <xdr:colOff>272415</xdr:colOff>
      <xdr:row>23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166360" y="3170495"/>
          <a:ext cx="4333875" cy="105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</a:p>
        <a:p>
          <a:endParaRPr lang="ru-RU">
            <a:effectLst/>
          </a:endParaRPr>
        </a:p>
        <a:p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Перевірити правильність зв'язків для звіту за листопад</a:t>
          </a:r>
        </a:p>
        <a:p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Встановити нові зв'язки для звіту за грудень</a:t>
          </a:r>
          <a:endParaRPr lang="ru-RU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624840</xdr:colOff>
      <xdr:row>9</xdr:row>
      <xdr:rowOff>168216</xdr:rowOff>
    </xdr:from>
    <xdr:to>
      <xdr:col>6</xdr:col>
      <xdr:colOff>988695</xdr:colOff>
      <xdr:row>15</xdr:row>
      <xdr:rowOff>104776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80360" y="1814136"/>
          <a:ext cx="4333875" cy="103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</a:p>
        <a:p>
          <a:br>
            <a:rPr lang="uk-UA"/>
          </a:br>
          <a:r>
            <a:rPr lang="uk-U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Перевірити правильність зв'язків для звіту за листопад </a:t>
          </a:r>
        </a:p>
        <a:p>
          <a:r>
            <a:rPr lang="uk-U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Встановити нові зв'язки для звіту за грудень</a:t>
          </a:r>
          <a:endParaRPr lang="ru-RU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&#1073;&#1083;&#1086;&#1082;%201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 отчет"/>
      <sheetName val="Отчет по категориям"/>
      <sheetName val="Фонд оплаты труда"/>
      <sheetName val="Общие расходы"/>
    </sheetNames>
    <sheetDataSet>
      <sheetData sheetId="0"/>
      <sheetData sheetId="1">
        <row r="5">
          <cell r="E5">
            <v>622350</v>
          </cell>
        </row>
        <row r="6">
          <cell r="E6">
            <v>562050</v>
          </cell>
        </row>
        <row r="7">
          <cell r="E7">
            <v>782100</v>
          </cell>
        </row>
        <row r="8">
          <cell r="E8">
            <v>892656</v>
          </cell>
        </row>
        <row r="9">
          <cell r="E9">
            <v>88560</v>
          </cell>
        </row>
        <row r="10">
          <cell r="E10">
            <v>1015200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</sheetData>
      <sheetData sheetId="2">
        <row r="4">
          <cell r="H4"/>
        </row>
        <row r="5">
          <cell r="H5"/>
        </row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</sheetData>
      <sheetData sheetId="3">
        <row r="4">
          <cell r="D4"/>
        </row>
        <row r="5">
          <cell r="D5"/>
        </row>
        <row r="6">
          <cell r="D6"/>
        </row>
        <row r="7">
          <cell r="D7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"/>
  <sheetViews>
    <sheetView zoomScaleNormal="100" workbookViewId="0">
      <pane xSplit="1" topLeftCell="B1" activePane="topRight" state="frozen"/>
      <selection pane="topRight" activeCell="B11" sqref="B11"/>
    </sheetView>
  </sheetViews>
  <sheetFormatPr defaultRowHeight="14.4" x14ac:dyDescent="0.3"/>
  <cols>
    <col min="1" max="1" width="13.5546875" customWidth="1"/>
    <col min="2" max="2" width="16.109375" bestFit="1" customWidth="1"/>
    <col min="3" max="11" width="16.6640625" customWidth="1"/>
    <col min="12" max="13" width="11.6640625" customWidth="1"/>
    <col min="14" max="14" width="17.88671875" bestFit="1" customWidth="1"/>
  </cols>
  <sheetData>
    <row r="2" spans="1:25" x14ac:dyDescent="0.3">
      <c r="A2" t="s">
        <v>43</v>
      </c>
    </row>
    <row r="5" spans="1:25" s="2" customFormat="1" x14ac:dyDescent="0.3">
      <c r="B5" s="2" t="s">
        <v>44</v>
      </c>
      <c r="C5" s="2" t="s">
        <v>45</v>
      </c>
      <c r="D5" s="2" t="s">
        <v>46</v>
      </c>
      <c r="E5" s="2" t="s">
        <v>47</v>
      </c>
      <c r="F5" s="2" t="s">
        <v>48</v>
      </c>
      <c r="G5" s="2" t="s">
        <v>49</v>
      </c>
      <c r="H5" s="2" t="s">
        <v>50</v>
      </c>
      <c r="I5" s="2" t="s">
        <v>51</v>
      </c>
      <c r="J5" s="2" t="s">
        <v>52</v>
      </c>
      <c r="K5" s="2" t="s">
        <v>53</v>
      </c>
      <c r="L5" s="2" t="s">
        <v>54</v>
      </c>
      <c r="M5" s="2" t="s">
        <v>55</v>
      </c>
      <c r="N5" s="2" t="s">
        <v>56</v>
      </c>
    </row>
    <row r="6" spans="1:25" x14ac:dyDescent="0.3">
      <c r="A6" t="s">
        <v>57</v>
      </c>
      <c r="B6" s="14">
        <f>'Сводный по категориям'!B11+'Сводный по категориям'!B18+'Сводный по категориям'!B26+'Сводный по категориям'!B33</f>
        <v>3245248</v>
      </c>
      <c r="C6" s="14">
        <f>'Сводный по категориям'!C11+'Сводный по категориям'!C18+'Сводный по категориям'!C26+'Сводный по категориям'!C33</f>
        <v>3117184</v>
      </c>
      <c r="D6" s="14">
        <f>'Сводный по категориям'!D11+'Сводный по категориям'!D18+'Сводный по категориям'!D26+'Сводный по категориям'!D33</f>
        <v>3206622</v>
      </c>
      <c r="E6" s="14">
        <f>'Сводный по категориям'!E11+'Сводный по категориям'!E18+'Сводный по категориям'!E26+'Сводный по категориям'!E33</f>
        <v>3594244</v>
      </c>
      <c r="F6" s="14">
        <f>'Сводный по категориям'!F11+'Сводный по категориям'!F18+'Сводный по категориям'!F26+'Сводный по категориям'!F33</f>
        <v>3067920</v>
      </c>
      <c r="G6" s="14">
        <f>'Сводный по категориям'!G11+'Сводный по категориям'!G18+'Сводный по категориям'!G26+'Сводный по категориям'!G33</f>
        <v>3117275</v>
      </c>
      <c r="H6" s="14">
        <f>'Сводный по категориям'!H11+'Сводный по категориям'!H18+'Сводный по категориям'!H26+'Сводный по категориям'!H33</f>
        <v>3057641</v>
      </c>
      <c r="I6" s="14">
        <f>'Сводный по категориям'!I11+'Сводный по категориям'!I18+'Сводный по категориям'!I26+'Сводный по категориям'!I33</f>
        <v>2795591</v>
      </c>
      <c r="J6" s="14">
        <f>'Сводный по категориям'!J11+'Сводный по категориям'!J18+'Сводный по категориям'!J26+'Сводный по категориям'!J33</f>
        <v>3374334</v>
      </c>
      <c r="K6" s="14">
        <f>'Сводный по категориям'!K11+'Сводный по категориям'!K18+'Сводный по категориям'!K26+'Сводный по категориям'!K33</f>
        <v>3460179</v>
      </c>
      <c r="L6" s="15">
        <f>'Сводный по категориям'!L11+'Сводный по категориям'!L18+'Сводный по категориям'!L26+'Сводный по категориям'!L33</f>
        <v>3962916</v>
      </c>
      <c r="M6" s="15">
        <f>'Сводный по категориям'!M11+'Сводный по категориям'!M18+'Сводный по категориям'!M26+'Сводный по категориям'!M33</f>
        <v>0</v>
      </c>
      <c r="N6" s="14">
        <f>SUM(B6:M6)</f>
        <v>35999154</v>
      </c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5" x14ac:dyDescent="0.3">
      <c r="A7" t="s">
        <v>58</v>
      </c>
      <c r="B7" s="14">
        <f>'Сводный по ФОТ'!B16+'Сводный по общим расходам'!B9</f>
        <v>978321</v>
      </c>
      <c r="C7" s="14">
        <f>'Сводный по ФОТ'!C16+'Сводный по общим расходам'!C9</f>
        <v>1351660</v>
      </c>
      <c r="D7" s="14">
        <f>'Сводный по ФОТ'!D16+'Сводный по общим расходам'!D9</f>
        <v>1329918</v>
      </c>
      <c r="E7" s="14">
        <f>'Сводный по ФОТ'!E16+'Сводный по общим расходам'!E9</f>
        <v>1287386</v>
      </c>
      <c r="F7" s="14">
        <f>'Сводный по ФОТ'!F16+'Сводный по общим расходам'!F9</f>
        <v>1334028</v>
      </c>
      <c r="G7" s="14">
        <f>'Сводный по ФОТ'!G16+'Сводный по общим расходам'!G9</f>
        <v>1260006</v>
      </c>
      <c r="H7" s="14">
        <f>'Сводный по ФОТ'!H16+'Сводный по общим расходам'!H9</f>
        <v>1298916</v>
      </c>
      <c r="I7" s="14">
        <f>'Сводный по ФОТ'!I16+'Сводный по общим расходам'!I9</f>
        <v>1310586</v>
      </c>
      <c r="J7" s="14">
        <f>'Сводный по ФОТ'!J16+'Сводный по общим расходам'!J9</f>
        <v>1286834</v>
      </c>
      <c r="K7" s="14">
        <f>'Сводный по ФОТ'!K16+'Сводный по общим расходам'!K9</f>
        <v>1252325</v>
      </c>
      <c r="L7" s="15">
        <f>'Сводный по ФОТ'!L16+'Сводный по общим расходам'!L9</f>
        <v>0</v>
      </c>
      <c r="M7" s="15">
        <f>'Сводный по ФОТ'!M16+'Сводный по общим расходам'!M9</f>
        <v>0</v>
      </c>
      <c r="N7" s="14">
        <f>SUM(B7:M7)</f>
        <v>12689980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s="1" customFormat="1" x14ac:dyDescent="0.3">
      <c r="A8" s="1" t="s">
        <v>56</v>
      </c>
      <c r="B8" s="14">
        <f>B6-B7</f>
        <v>2266927</v>
      </c>
      <c r="C8" s="14">
        <f t="shared" ref="C8:M8" si="0">C6-C7</f>
        <v>1765524</v>
      </c>
      <c r="D8" s="14">
        <f t="shared" si="0"/>
        <v>1876704</v>
      </c>
      <c r="E8" s="14">
        <f t="shared" si="0"/>
        <v>2306858</v>
      </c>
      <c r="F8" s="14">
        <f t="shared" si="0"/>
        <v>1733892</v>
      </c>
      <c r="G8" s="14">
        <f t="shared" si="0"/>
        <v>1857269</v>
      </c>
      <c r="H8" s="14">
        <f t="shared" si="0"/>
        <v>1758725</v>
      </c>
      <c r="I8" s="14">
        <f t="shared" si="0"/>
        <v>1485005</v>
      </c>
      <c r="J8" s="14">
        <f t="shared" si="0"/>
        <v>2087500</v>
      </c>
      <c r="K8" s="14">
        <f t="shared" si="0"/>
        <v>2207854</v>
      </c>
      <c r="L8" s="15">
        <f t="shared" si="0"/>
        <v>3962916</v>
      </c>
      <c r="M8" s="15">
        <f t="shared" si="0"/>
        <v>0</v>
      </c>
      <c r="N8" s="14">
        <f>N6-N7</f>
        <v>23309174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tabSelected="1" workbookViewId="0">
      <pane xSplit="1" topLeftCell="K1" activePane="topRight" state="frozen"/>
      <selection pane="topRight" activeCell="L7" sqref="L7"/>
    </sheetView>
  </sheetViews>
  <sheetFormatPr defaultRowHeight="14.4" outlineLevelRow="1" x14ac:dyDescent="0.3"/>
  <cols>
    <col min="1" max="1" width="32.33203125" bestFit="1" customWidth="1"/>
    <col min="2" max="12" width="17" customWidth="1"/>
    <col min="13" max="13" width="13.33203125" bestFit="1" customWidth="1"/>
  </cols>
  <sheetData>
    <row r="1" spans="1:13" x14ac:dyDescent="0.3">
      <c r="B1" t="s">
        <v>59</v>
      </c>
    </row>
    <row r="3" spans="1:13" s="6" customFormat="1" ht="15.6" x14ac:dyDescent="0.3">
      <c r="A3" s="3" t="s">
        <v>9</v>
      </c>
      <c r="B3" s="7">
        <v>2021</v>
      </c>
      <c r="C3" s="3"/>
      <c r="D3" s="3"/>
      <c r="E3" s="3"/>
      <c r="F3" s="3"/>
    </row>
    <row r="4" spans="1:13" outlineLevel="1" x14ac:dyDescent="0.3">
      <c r="A4" s="1" t="s">
        <v>10</v>
      </c>
      <c r="B4" s="2" t="s">
        <v>44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49</v>
      </c>
      <c r="H4" s="2" t="s">
        <v>50</v>
      </c>
      <c r="I4" s="2" t="s">
        <v>51</v>
      </c>
      <c r="J4" s="2" t="s">
        <v>52</v>
      </c>
      <c r="K4" s="2" t="s">
        <v>53</v>
      </c>
      <c r="L4" s="2" t="s">
        <v>54</v>
      </c>
      <c r="M4" s="2" t="s">
        <v>55</v>
      </c>
    </row>
    <row r="5" spans="1:13" outlineLevel="1" x14ac:dyDescent="0.3">
      <c r="A5" t="s">
        <v>11</v>
      </c>
      <c r="B5" s="13">
        <v>214548</v>
      </c>
      <c r="C5" s="13">
        <v>262995</v>
      </c>
      <c r="D5" s="13">
        <v>155246</v>
      </c>
      <c r="E5" s="13">
        <v>244310</v>
      </c>
      <c r="F5" s="13">
        <v>107563</v>
      </c>
      <c r="G5" s="13">
        <v>141889</v>
      </c>
      <c r="H5" s="13">
        <v>157528</v>
      </c>
      <c r="I5" s="13">
        <v>165978</v>
      </c>
      <c r="J5" s="13">
        <v>269104</v>
      </c>
      <c r="K5" s="13">
        <v>295862</v>
      </c>
      <c r="L5" s="13">
        <f>'[1]Отчет по категориям'!$E$5</f>
        <v>622350</v>
      </c>
      <c r="M5" s="13"/>
    </row>
    <row r="6" spans="1:13" outlineLevel="1" x14ac:dyDescent="0.3">
      <c r="A6" t="s">
        <v>12</v>
      </c>
      <c r="B6" s="13">
        <v>288499</v>
      </c>
      <c r="C6" s="13">
        <v>118615</v>
      </c>
      <c r="D6" s="13">
        <v>286642</v>
      </c>
      <c r="E6" s="13">
        <v>210766</v>
      </c>
      <c r="F6" s="13">
        <v>220750</v>
      </c>
      <c r="G6" s="13">
        <v>192354</v>
      </c>
      <c r="H6" s="13">
        <v>152150</v>
      </c>
      <c r="I6" s="13">
        <v>147338</v>
      </c>
      <c r="J6" s="13">
        <v>253077</v>
      </c>
      <c r="K6" s="13">
        <v>299020</v>
      </c>
      <c r="L6" s="13">
        <f>'[1]Отчет по категориям'!$E$6</f>
        <v>562050</v>
      </c>
      <c r="M6" s="13"/>
    </row>
    <row r="7" spans="1:13" outlineLevel="1" x14ac:dyDescent="0.3">
      <c r="A7" t="s">
        <v>13</v>
      </c>
      <c r="B7" s="13">
        <v>198499</v>
      </c>
      <c r="C7" s="13">
        <v>255539</v>
      </c>
      <c r="D7" s="13">
        <v>151205</v>
      </c>
      <c r="E7" s="13">
        <v>236262</v>
      </c>
      <c r="F7" s="13">
        <v>171907</v>
      </c>
      <c r="G7" s="13">
        <v>269124</v>
      </c>
      <c r="H7" s="13">
        <v>265594</v>
      </c>
      <c r="I7" s="13">
        <v>115469</v>
      </c>
      <c r="J7" s="13">
        <v>158934</v>
      </c>
      <c r="K7" s="13">
        <v>242153</v>
      </c>
      <c r="L7" s="13">
        <f>'[1]Отчет по категориям'!$E$7</f>
        <v>782100</v>
      </c>
      <c r="M7" s="13"/>
    </row>
    <row r="8" spans="1:13" outlineLevel="1" x14ac:dyDescent="0.3">
      <c r="A8" t="s">
        <v>14</v>
      </c>
      <c r="B8" s="13">
        <v>125645</v>
      </c>
      <c r="C8" s="13">
        <v>177675</v>
      </c>
      <c r="D8" s="13">
        <v>147512</v>
      </c>
      <c r="E8" s="13">
        <v>250955</v>
      </c>
      <c r="F8" s="13">
        <v>100388</v>
      </c>
      <c r="G8" s="13">
        <v>250223</v>
      </c>
      <c r="H8" s="13">
        <v>295071</v>
      </c>
      <c r="I8" s="13">
        <v>108419</v>
      </c>
      <c r="J8" s="13">
        <v>117598</v>
      </c>
      <c r="K8" s="13">
        <v>194766</v>
      </c>
      <c r="L8" s="13">
        <f>'[1]Отчет по категориям'!$E$8</f>
        <v>892656</v>
      </c>
      <c r="M8" s="13"/>
    </row>
    <row r="9" spans="1:13" outlineLevel="1" x14ac:dyDescent="0.3">
      <c r="A9" t="s">
        <v>15</v>
      </c>
      <c r="B9" s="13">
        <v>136896</v>
      </c>
      <c r="C9" s="13">
        <v>291913</v>
      </c>
      <c r="D9" s="13">
        <v>292086</v>
      </c>
      <c r="E9" s="13">
        <v>241931</v>
      </c>
      <c r="F9" s="13">
        <v>163842</v>
      </c>
      <c r="G9" s="13">
        <v>106325</v>
      </c>
      <c r="H9" s="13">
        <v>125706</v>
      </c>
      <c r="I9" s="13">
        <v>117307</v>
      </c>
      <c r="J9" s="13">
        <v>111951</v>
      </c>
      <c r="K9" s="13">
        <v>299333</v>
      </c>
      <c r="L9" s="13">
        <f>'[1]Отчет по категориям'!$E$9</f>
        <v>88560</v>
      </c>
      <c r="M9" s="13"/>
    </row>
    <row r="10" spans="1:13" outlineLevel="1" x14ac:dyDescent="0.3">
      <c r="A10" t="s">
        <v>16</v>
      </c>
      <c r="B10" s="13">
        <v>106498</v>
      </c>
      <c r="C10" s="13">
        <v>298413</v>
      </c>
      <c r="D10" s="13">
        <v>277043</v>
      </c>
      <c r="E10" s="13">
        <v>173299</v>
      </c>
      <c r="F10" s="13">
        <v>184269</v>
      </c>
      <c r="G10" s="13">
        <v>226069</v>
      </c>
      <c r="H10" s="13">
        <v>109113</v>
      </c>
      <c r="I10" s="13">
        <v>212403</v>
      </c>
      <c r="J10" s="13">
        <v>265326</v>
      </c>
      <c r="K10" s="13">
        <v>128202</v>
      </c>
      <c r="L10" s="13">
        <f>'[1]Отчет по категориям'!$E$10</f>
        <v>1015200</v>
      </c>
      <c r="M10" s="13"/>
    </row>
    <row r="11" spans="1:13" s="1" customFormat="1" outlineLevel="1" x14ac:dyDescent="0.3">
      <c r="A11" s="1" t="s">
        <v>17</v>
      </c>
      <c r="B11" s="12">
        <f>SUM(B5:B10)</f>
        <v>1070585</v>
      </c>
      <c r="C11" s="12">
        <f t="shared" ref="C11:M11" si="0">SUM(C5:C10)</f>
        <v>1405150</v>
      </c>
      <c r="D11" s="12">
        <f t="shared" si="0"/>
        <v>1309734</v>
      </c>
      <c r="E11" s="12">
        <f t="shared" si="0"/>
        <v>1357523</v>
      </c>
      <c r="F11" s="12">
        <f t="shared" si="0"/>
        <v>948719</v>
      </c>
      <c r="G11" s="12">
        <f t="shared" si="0"/>
        <v>1185984</v>
      </c>
      <c r="H11" s="12">
        <f t="shared" si="0"/>
        <v>1105162</v>
      </c>
      <c r="I11" s="12">
        <f t="shared" si="0"/>
        <v>866914</v>
      </c>
      <c r="J11" s="12">
        <f t="shared" si="0"/>
        <v>1175990</v>
      </c>
      <c r="K11" s="12">
        <f t="shared" si="0"/>
        <v>1459336</v>
      </c>
      <c r="L11" s="12">
        <f t="shared" si="0"/>
        <v>3962916</v>
      </c>
      <c r="M11" s="12">
        <f t="shared" si="0"/>
        <v>0</v>
      </c>
    </row>
    <row r="12" spans="1:13" x14ac:dyDescent="0.3">
      <c r="C12" s="4"/>
      <c r="E12" s="5"/>
    </row>
    <row r="13" spans="1:13" s="6" customFormat="1" ht="15.6" x14ac:dyDescent="0.3">
      <c r="A13" s="3" t="s">
        <v>18</v>
      </c>
      <c r="B13" s="7">
        <v>2021</v>
      </c>
      <c r="C13" s="3"/>
      <c r="D13" s="3"/>
      <c r="E13" s="3"/>
      <c r="F13" s="3"/>
    </row>
    <row r="14" spans="1:13" outlineLevel="1" x14ac:dyDescent="0.3">
      <c r="A14" s="1" t="s">
        <v>10</v>
      </c>
      <c r="B14" s="2" t="s">
        <v>44</v>
      </c>
      <c r="C14" s="2" t="s">
        <v>45</v>
      </c>
      <c r="D14" s="2" t="s">
        <v>46</v>
      </c>
      <c r="E14" s="2" t="s">
        <v>47</v>
      </c>
      <c r="F14" s="2" t="s">
        <v>48</v>
      </c>
      <c r="G14" s="2" t="s">
        <v>49</v>
      </c>
      <c r="H14" s="2" t="s">
        <v>50</v>
      </c>
      <c r="I14" s="2" t="s">
        <v>51</v>
      </c>
      <c r="J14" s="2" t="s">
        <v>52</v>
      </c>
      <c r="K14" s="2" t="s">
        <v>53</v>
      </c>
      <c r="L14" s="2" t="s">
        <v>54</v>
      </c>
      <c r="M14" s="2" t="s">
        <v>55</v>
      </c>
    </row>
    <row r="15" spans="1:13" outlineLevel="1" x14ac:dyDescent="0.3">
      <c r="A15" t="s">
        <v>19</v>
      </c>
      <c r="B15" s="13">
        <v>147542</v>
      </c>
      <c r="C15" s="13">
        <v>127767</v>
      </c>
      <c r="D15" s="13">
        <v>118415</v>
      </c>
      <c r="E15" s="13">
        <v>224942</v>
      </c>
      <c r="F15" s="13">
        <v>256125</v>
      </c>
      <c r="G15" s="13">
        <v>155294</v>
      </c>
      <c r="H15" s="13">
        <v>280021</v>
      </c>
      <c r="I15" s="13">
        <v>190808</v>
      </c>
      <c r="J15" s="13">
        <v>211521</v>
      </c>
      <c r="K15" s="13">
        <v>126911</v>
      </c>
      <c r="L15" s="13">
        <f>'[1]Отчет по категориям'!$E$15</f>
        <v>0</v>
      </c>
      <c r="M15" s="13"/>
    </row>
    <row r="16" spans="1:13" outlineLevel="1" x14ac:dyDescent="0.3">
      <c r="A16" t="s">
        <v>20</v>
      </c>
      <c r="B16" s="13">
        <v>183978</v>
      </c>
      <c r="C16" s="13">
        <v>167783</v>
      </c>
      <c r="D16" s="13">
        <v>222494</v>
      </c>
      <c r="E16" s="13">
        <v>218955</v>
      </c>
      <c r="F16" s="13">
        <v>263432</v>
      </c>
      <c r="G16" s="13">
        <v>214556</v>
      </c>
      <c r="H16" s="13">
        <v>101830</v>
      </c>
      <c r="I16" s="13">
        <v>226888</v>
      </c>
      <c r="J16" s="13">
        <v>259303</v>
      </c>
      <c r="K16" s="13">
        <v>195232</v>
      </c>
      <c r="L16" s="13">
        <f>'[1]Отчет по категориям'!$E$16</f>
        <v>0</v>
      </c>
      <c r="M16" s="13"/>
    </row>
    <row r="17" spans="1:13" outlineLevel="1" x14ac:dyDescent="0.3">
      <c r="A17" t="s">
        <v>21</v>
      </c>
      <c r="B17" s="13">
        <v>195222</v>
      </c>
      <c r="C17" s="13">
        <v>194267</v>
      </c>
      <c r="D17" s="13">
        <v>200063</v>
      </c>
      <c r="E17" s="13">
        <v>226224</v>
      </c>
      <c r="F17" s="13">
        <v>178588</v>
      </c>
      <c r="G17" s="13">
        <v>162418</v>
      </c>
      <c r="H17" s="13">
        <v>121011</v>
      </c>
      <c r="I17" s="13">
        <v>101098</v>
      </c>
      <c r="J17" s="13">
        <v>129531</v>
      </c>
      <c r="K17" s="13">
        <v>277371</v>
      </c>
      <c r="L17" s="13">
        <f>'[1]Отчет по категориям'!$E$17</f>
        <v>0</v>
      </c>
      <c r="M17" s="13"/>
    </row>
    <row r="18" spans="1:13" s="1" customFormat="1" outlineLevel="1" x14ac:dyDescent="0.3">
      <c r="A18" s="1" t="s">
        <v>17</v>
      </c>
      <c r="B18" s="12">
        <f>SUM(B15:B17)</f>
        <v>526742</v>
      </c>
      <c r="C18" s="12">
        <f t="shared" ref="C18:M18" si="1">SUM(C15:C17)</f>
        <v>489817</v>
      </c>
      <c r="D18" s="12">
        <f t="shared" si="1"/>
        <v>540972</v>
      </c>
      <c r="E18" s="12">
        <f t="shared" si="1"/>
        <v>670121</v>
      </c>
      <c r="F18" s="12">
        <f t="shared" si="1"/>
        <v>698145</v>
      </c>
      <c r="G18" s="12">
        <f t="shared" si="1"/>
        <v>532268</v>
      </c>
      <c r="H18" s="12">
        <f t="shared" si="1"/>
        <v>502862</v>
      </c>
      <c r="I18" s="12">
        <f t="shared" si="1"/>
        <v>518794</v>
      </c>
      <c r="J18" s="12">
        <f t="shared" si="1"/>
        <v>600355</v>
      </c>
      <c r="K18" s="12">
        <f t="shared" si="1"/>
        <v>599514</v>
      </c>
      <c r="L18" s="12">
        <f t="shared" si="1"/>
        <v>0</v>
      </c>
      <c r="M18" s="12">
        <f t="shared" si="1"/>
        <v>0</v>
      </c>
    </row>
    <row r="19" spans="1:13" x14ac:dyDescent="0.3">
      <c r="C19" s="4"/>
      <c r="E19" s="5"/>
    </row>
    <row r="20" spans="1:13" s="6" customFormat="1" ht="15.6" x14ac:dyDescent="0.3">
      <c r="A20" s="3" t="s">
        <v>22</v>
      </c>
      <c r="B20" s="7">
        <v>2021</v>
      </c>
      <c r="C20" s="3"/>
      <c r="D20" s="3"/>
      <c r="E20" s="3"/>
      <c r="F20" s="3"/>
    </row>
    <row r="21" spans="1:13" outlineLevel="1" x14ac:dyDescent="0.3">
      <c r="A21" s="1" t="s">
        <v>10</v>
      </c>
      <c r="B21" s="2" t="s">
        <v>44</v>
      </c>
      <c r="C21" s="2" t="s">
        <v>45</v>
      </c>
      <c r="D21" s="2" t="s">
        <v>46</v>
      </c>
      <c r="E21" s="2" t="s">
        <v>47</v>
      </c>
      <c r="F21" s="2" t="s">
        <v>48</v>
      </c>
      <c r="G21" s="2" t="s">
        <v>49</v>
      </c>
      <c r="H21" s="2" t="s">
        <v>50</v>
      </c>
      <c r="I21" s="2" t="s">
        <v>51</v>
      </c>
      <c r="J21" s="2" t="s">
        <v>52</v>
      </c>
      <c r="K21" s="2" t="s">
        <v>53</v>
      </c>
      <c r="L21" s="2" t="s">
        <v>54</v>
      </c>
      <c r="M21" s="2" t="s">
        <v>55</v>
      </c>
    </row>
    <row r="22" spans="1:13" outlineLevel="1" x14ac:dyDescent="0.3">
      <c r="A22" t="s">
        <v>23</v>
      </c>
      <c r="B22" s="13">
        <v>296217</v>
      </c>
      <c r="C22" s="13">
        <v>228977</v>
      </c>
      <c r="D22" s="13">
        <v>246779</v>
      </c>
      <c r="E22" s="13">
        <v>137405</v>
      </c>
      <c r="F22" s="13">
        <v>159954</v>
      </c>
      <c r="G22" s="13">
        <v>182511</v>
      </c>
      <c r="H22" s="13">
        <v>281004</v>
      </c>
      <c r="I22" s="13">
        <v>234352</v>
      </c>
      <c r="J22" s="13">
        <v>298243</v>
      </c>
      <c r="K22" s="13">
        <v>237662</v>
      </c>
      <c r="L22" s="13">
        <f>'[1]Отчет по категориям'!$E$22</f>
        <v>0</v>
      </c>
      <c r="M22" s="13"/>
    </row>
    <row r="23" spans="1:13" outlineLevel="1" x14ac:dyDescent="0.3">
      <c r="A23" t="s">
        <v>24</v>
      </c>
      <c r="B23" s="13">
        <v>160159</v>
      </c>
      <c r="C23" s="13">
        <v>124039</v>
      </c>
      <c r="D23" s="13">
        <v>219500</v>
      </c>
      <c r="E23" s="13">
        <v>184800</v>
      </c>
      <c r="F23" s="13">
        <v>200721</v>
      </c>
      <c r="G23" s="13">
        <v>240847</v>
      </c>
      <c r="H23" s="13">
        <v>229726</v>
      </c>
      <c r="I23" s="13">
        <v>218052</v>
      </c>
      <c r="J23" s="13">
        <v>218299</v>
      </c>
      <c r="K23" s="13">
        <v>103029</v>
      </c>
      <c r="L23" s="13">
        <f>'[1]Отчет по категориям'!$E$23</f>
        <v>0</v>
      </c>
      <c r="M23" s="13"/>
    </row>
    <row r="24" spans="1:13" outlineLevel="1" x14ac:dyDescent="0.3">
      <c r="A24" t="s">
        <v>25</v>
      </c>
      <c r="B24" s="13">
        <v>286306</v>
      </c>
      <c r="C24" s="13">
        <v>101120</v>
      </c>
      <c r="D24" s="13">
        <v>129333</v>
      </c>
      <c r="E24" s="13">
        <v>286936</v>
      </c>
      <c r="F24" s="13">
        <v>161119</v>
      </c>
      <c r="G24" s="13">
        <v>184818</v>
      </c>
      <c r="H24" s="13">
        <v>220208</v>
      </c>
      <c r="I24" s="13">
        <v>285677</v>
      </c>
      <c r="J24" s="13">
        <v>158170</v>
      </c>
      <c r="K24" s="13">
        <v>293442</v>
      </c>
      <c r="L24" s="13">
        <f>'[1]Отчет по категориям'!$E$24</f>
        <v>0</v>
      </c>
      <c r="M24" s="13"/>
    </row>
    <row r="25" spans="1:13" outlineLevel="1" x14ac:dyDescent="0.3">
      <c r="A25" t="s">
        <v>26</v>
      </c>
      <c r="B25" s="13">
        <v>290460</v>
      </c>
      <c r="C25" s="13">
        <v>141422</v>
      </c>
      <c r="D25" s="13">
        <v>126827</v>
      </c>
      <c r="E25" s="13">
        <v>293622</v>
      </c>
      <c r="F25" s="13">
        <v>132044</v>
      </c>
      <c r="G25" s="13">
        <v>205534</v>
      </c>
      <c r="H25" s="13">
        <v>152356</v>
      </c>
      <c r="I25" s="13">
        <v>102569</v>
      </c>
      <c r="J25" s="13">
        <v>264851</v>
      </c>
      <c r="K25" s="13">
        <v>220615</v>
      </c>
      <c r="L25" s="13">
        <f>'[1]Отчет по категориям'!$E$25</f>
        <v>0</v>
      </c>
      <c r="M25" s="13"/>
    </row>
    <row r="26" spans="1:13" s="1" customFormat="1" outlineLevel="1" x14ac:dyDescent="0.3">
      <c r="A26" s="1" t="s">
        <v>17</v>
      </c>
      <c r="B26" s="12">
        <f>SUM(B22:B25)</f>
        <v>1033142</v>
      </c>
      <c r="C26" s="12">
        <f t="shared" ref="C26:M26" si="2">SUM(C22:C25)</f>
        <v>595558</v>
      </c>
      <c r="D26" s="12">
        <f t="shared" si="2"/>
        <v>722439</v>
      </c>
      <c r="E26" s="12">
        <f t="shared" si="2"/>
        <v>902763</v>
      </c>
      <c r="F26" s="12">
        <f t="shared" si="2"/>
        <v>653838</v>
      </c>
      <c r="G26" s="12">
        <f t="shared" si="2"/>
        <v>813710</v>
      </c>
      <c r="H26" s="12">
        <f t="shared" si="2"/>
        <v>883294</v>
      </c>
      <c r="I26" s="12">
        <f t="shared" si="2"/>
        <v>840650</v>
      </c>
      <c r="J26" s="12">
        <f t="shared" si="2"/>
        <v>939563</v>
      </c>
      <c r="K26" s="12">
        <f t="shared" si="2"/>
        <v>854748</v>
      </c>
      <c r="L26" s="12">
        <f t="shared" si="2"/>
        <v>0</v>
      </c>
      <c r="M26" s="12">
        <f t="shared" si="2"/>
        <v>0</v>
      </c>
    </row>
    <row r="28" spans="1:13" s="6" customFormat="1" ht="15.6" x14ac:dyDescent="0.3">
      <c r="A28" s="3" t="s">
        <v>27</v>
      </c>
      <c r="B28" s="7">
        <v>2021</v>
      </c>
      <c r="C28" s="3"/>
      <c r="D28" s="3"/>
      <c r="E28" s="3"/>
      <c r="F28" s="3"/>
    </row>
    <row r="29" spans="1:13" outlineLevel="1" x14ac:dyDescent="0.3">
      <c r="A29" s="1" t="s">
        <v>10</v>
      </c>
      <c r="B29" s="2" t="s">
        <v>44</v>
      </c>
      <c r="C29" s="2" t="s">
        <v>45</v>
      </c>
      <c r="D29" s="2" t="s">
        <v>46</v>
      </c>
      <c r="E29" s="2" t="s">
        <v>47</v>
      </c>
      <c r="F29" s="2" t="s">
        <v>48</v>
      </c>
      <c r="G29" s="2" t="s">
        <v>49</v>
      </c>
      <c r="H29" s="2" t="s">
        <v>50</v>
      </c>
      <c r="I29" s="2" t="s">
        <v>51</v>
      </c>
      <c r="J29" s="2" t="s">
        <v>52</v>
      </c>
      <c r="K29" s="2" t="s">
        <v>53</v>
      </c>
      <c r="L29" s="2" t="s">
        <v>54</v>
      </c>
      <c r="M29" s="2" t="s">
        <v>55</v>
      </c>
    </row>
    <row r="30" spans="1:13" outlineLevel="1" x14ac:dyDescent="0.3">
      <c r="A30" t="s">
        <v>28</v>
      </c>
      <c r="B30" s="13">
        <v>184292</v>
      </c>
      <c r="C30" s="13">
        <v>234635</v>
      </c>
      <c r="D30" s="13">
        <v>242736</v>
      </c>
      <c r="E30" s="13">
        <v>202744</v>
      </c>
      <c r="F30" s="13">
        <v>287873</v>
      </c>
      <c r="G30" s="13">
        <v>155322</v>
      </c>
      <c r="H30" s="13">
        <v>278245</v>
      </c>
      <c r="I30" s="13">
        <v>206062</v>
      </c>
      <c r="J30" s="13">
        <v>237906</v>
      </c>
      <c r="K30" s="13">
        <v>125091</v>
      </c>
      <c r="L30" s="13">
        <f>'[1]Отчет по категориям'!$E$30</f>
        <v>0</v>
      </c>
      <c r="M30" s="13"/>
    </row>
    <row r="31" spans="1:13" outlineLevel="1" x14ac:dyDescent="0.3">
      <c r="A31" t="s">
        <v>29</v>
      </c>
      <c r="B31" s="13">
        <v>202736</v>
      </c>
      <c r="C31" s="13">
        <v>138657</v>
      </c>
      <c r="D31" s="13">
        <v>239180</v>
      </c>
      <c r="E31" s="13">
        <v>178294</v>
      </c>
      <c r="F31" s="13">
        <v>263324</v>
      </c>
      <c r="G31" s="13">
        <v>293453</v>
      </c>
      <c r="H31" s="13">
        <v>153243</v>
      </c>
      <c r="I31" s="13">
        <v>241524</v>
      </c>
      <c r="J31" s="13">
        <v>221792</v>
      </c>
      <c r="K31" s="13">
        <v>207061</v>
      </c>
      <c r="L31" s="13">
        <f>'[1]Отчет по категориям'!$E$31</f>
        <v>0</v>
      </c>
      <c r="M31" s="13"/>
    </row>
    <row r="32" spans="1:13" outlineLevel="1" x14ac:dyDescent="0.3">
      <c r="A32" t="s">
        <v>30</v>
      </c>
      <c r="B32" s="13">
        <v>227751</v>
      </c>
      <c r="C32" s="13">
        <v>253367</v>
      </c>
      <c r="D32" s="13">
        <v>151561</v>
      </c>
      <c r="E32" s="13">
        <v>282799</v>
      </c>
      <c r="F32" s="13">
        <v>216021</v>
      </c>
      <c r="G32" s="13">
        <v>136538</v>
      </c>
      <c r="H32" s="13">
        <v>134835</v>
      </c>
      <c r="I32" s="13">
        <v>121647</v>
      </c>
      <c r="J32" s="13">
        <v>198728</v>
      </c>
      <c r="K32" s="13">
        <v>214429</v>
      </c>
      <c r="L32" s="13">
        <f>'[1]Отчет по категориям'!$E$32</f>
        <v>0</v>
      </c>
      <c r="M32" s="13"/>
    </row>
    <row r="33" spans="1:13" s="1" customFormat="1" outlineLevel="1" x14ac:dyDescent="0.3">
      <c r="A33" s="1" t="s">
        <v>17</v>
      </c>
      <c r="B33" s="12">
        <f>SUM(B30:B32)</f>
        <v>614779</v>
      </c>
      <c r="C33" s="12">
        <f t="shared" ref="C33:M33" si="3">SUM(C30:C32)</f>
        <v>626659</v>
      </c>
      <c r="D33" s="12">
        <f t="shared" si="3"/>
        <v>633477</v>
      </c>
      <c r="E33" s="12">
        <f t="shared" si="3"/>
        <v>663837</v>
      </c>
      <c r="F33" s="12">
        <f t="shared" si="3"/>
        <v>767218</v>
      </c>
      <c r="G33" s="12">
        <f t="shared" si="3"/>
        <v>585313</v>
      </c>
      <c r="H33" s="12">
        <f t="shared" si="3"/>
        <v>566323</v>
      </c>
      <c r="I33" s="12">
        <f t="shared" si="3"/>
        <v>569233</v>
      </c>
      <c r="J33" s="12">
        <f t="shared" si="3"/>
        <v>658426</v>
      </c>
      <c r="K33" s="12">
        <f t="shared" si="3"/>
        <v>546581</v>
      </c>
      <c r="L33" s="12">
        <f t="shared" si="3"/>
        <v>0</v>
      </c>
      <c r="M33" s="12">
        <f t="shared" si="3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workbookViewId="0">
      <pane xSplit="1" topLeftCell="B1" activePane="topRight" state="frozen"/>
      <selection pane="topRight" activeCell="E24" sqref="E24"/>
    </sheetView>
  </sheetViews>
  <sheetFormatPr defaultRowHeight="14.4" x14ac:dyDescent="0.3"/>
  <cols>
    <col min="1" max="1" width="19.88671875" bestFit="1" customWidth="1"/>
    <col min="2" max="5" width="13.33203125" bestFit="1" customWidth="1"/>
    <col min="6" max="13" width="15.33203125" customWidth="1"/>
  </cols>
  <sheetData>
    <row r="1" spans="1:13" x14ac:dyDescent="0.3">
      <c r="B1" t="s">
        <v>36</v>
      </c>
    </row>
    <row r="3" spans="1:13" x14ac:dyDescent="0.3">
      <c r="A3" s="3" t="s">
        <v>31</v>
      </c>
      <c r="B3" s="3">
        <v>2017</v>
      </c>
    </row>
    <row r="4" spans="1:13" s="10" customFormat="1" x14ac:dyDescent="0.3">
      <c r="A4" s="10" t="s">
        <v>32</v>
      </c>
      <c r="B4" s="2" t="s">
        <v>44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49</v>
      </c>
      <c r="H4" s="2" t="s">
        <v>50</v>
      </c>
      <c r="I4" s="2" t="s">
        <v>51</v>
      </c>
      <c r="J4" s="2" t="s">
        <v>52</v>
      </c>
      <c r="K4" s="2" t="s">
        <v>53</v>
      </c>
      <c r="L4" s="2" t="s">
        <v>54</v>
      </c>
      <c r="M4" s="2" t="s">
        <v>55</v>
      </c>
    </row>
    <row r="5" spans="1:13" x14ac:dyDescent="0.3">
      <c r="A5" t="s">
        <v>0</v>
      </c>
      <c r="B5" s="13">
        <v>0</v>
      </c>
      <c r="C5" s="13">
        <v>0</v>
      </c>
      <c r="D5" s="13">
        <v>0</v>
      </c>
      <c r="E5" s="13">
        <v>58000</v>
      </c>
      <c r="F5" s="13">
        <v>88000</v>
      </c>
      <c r="G5" s="13">
        <v>66000</v>
      </c>
      <c r="H5" s="13">
        <v>89000</v>
      </c>
      <c r="I5" s="13">
        <v>67000</v>
      </c>
      <c r="J5" s="13">
        <v>89000</v>
      </c>
      <c r="K5" s="13">
        <v>58000</v>
      </c>
      <c r="L5" s="13">
        <f>'[1]Фонд оплаты труда'!$H$4</f>
        <v>0</v>
      </c>
      <c r="M5" s="13"/>
    </row>
    <row r="6" spans="1:13" x14ac:dyDescent="0.3">
      <c r="A6" t="s">
        <v>1</v>
      </c>
      <c r="B6" s="13">
        <v>50500</v>
      </c>
      <c r="C6" s="13">
        <v>50500</v>
      </c>
      <c r="D6" s="13">
        <v>52500</v>
      </c>
      <c r="E6" s="13">
        <v>52500</v>
      </c>
      <c r="F6" s="13">
        <v>48000</v>
      </c>
      <c r="G6" s="13">
        <v>79500</v>
      </c>
      <c r="H6" s="13">
        <v>71000</v>
      </c>
      <c r="I6" s="13">
        <v>63000</v>
      </c>
      <c r="J6" s="13">
        <v>41500</v>
      </c>
      <c r="K6" s="13">
        <v>78000</v>
      </c>
      <c r="L6" s="13">
        <f>'[1]Фонд оплаты труда'!$H$5</f>
        <v>0</v>
      </c>
      <c r="M6" s="13"/>
    </row>
    <row r="7" spans="1:13" x14ac:dyDescent="0.3">
      <c r="A7" t="s">
        <v>33</v>
      </c>
      <c r="B7" s="13">
        <v>51500</v>
      </c>
      <c r="C7" s="13">
        <v>84500</v>
      </c>
      <c r="D7" s="13">
        <v>60000</v>
      </c>
      <c r="E7" s="13">
        <v>88500</v>
      </c>
      <c r="F7" s="13">
        <v>65500</v>
      </c>
      <c r="G7" s="13">
        <v>52000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/>
    </row>
    <row r="8" spans="1:13" x14ac:dyDescent="0.3">
      <c r="A8" t="s">
        <v>2</v>
      </c>
      <c r="B8" s="13">
        <v>0</v>
      </c>
      <c r="C8" s="13">
        <v>0</v>
      </c>
      <c r="D8" s="13">
        <v>77000</v>
      </c>
      <c r="E8" s="13">
        <v>53500</v>
      </c>
      <c r="F8" s="13">
        <v>38500</v>
      </c>
      <c r="G8" s="13">
        <v>45500</v>
      </c>
      <c r="H8" s="13">
        <v>44000</v>
      </c>
      <c r="I8" s="13">
        <v>33500</v>
      </c>
      <c r="J8" s="13">
        <v>47500</v>
      </c>
      <c r="K8" s="13">
        <v>78000</v>
      </c>
      <c r="L8" s="13">
        <f>'[1]Фонд оплаты труда'!$H$6</f>
        <v>0</v>
      </c>
      <c r="M8" s="13"/>
    </row>
    <row r="9" spans="1:13" x14ac:dyDescent="0.3">
      <c r="A9" t="s">
        <v>3</v>
      </c>
      <c r="B9" s="13">
        <v>73000</v>
      </c>
      <c r="C9" s="13">
        <v>77000</v>
      </c>
      <c r="D9" s="13">
        <v>89500</v>
      </c>
      <c r="E9" s="13">
        <v>78000</v>
      </c>
      <c r="F9" s="13">
        <v>74000</v>
      </c>
      <c r="G9" s="13">
        <v>75500</v>
      </c>
      <c r="H9" s="13">
        <v>69500</v>
      </c>
      <c r="I9" s="13">
        <v>75500</v>
      </c>
      <c r="J9" s="13">
        <v>83000</v>
      </c>
      <c r="K9" s="13">
        <v>89500</v>
      </c>
      <c r="L9" s="13">
        <f>'[1]Фонд оплаты труда'!$H$7</f>
        <v>0</v>
      </c>
      <c r="M9" s="13"/>
    </row>
    <row r="10" spans="1:13" x14ac:dyDescent="0.3">
      <c r="A10" t="s">
        <v>4</v>
      </c>
      <c r="B10" s="13">
        <v>95000</v>
      </c>
      <c r="C10" s="13">
        <v>92000</v>
      </c>
      <c r="D10" s="13">
        <v>93000</v>
      </c>
      <c r="E10" s="13">
        <v>90500</v>
      </c>
      <c r="F10" s="13">
        <v>97000</v>
      </c>
      <c r="G10" s="13">
        <v>91500</v>
      </c>
      <c r="H10" s="13">
        <v>92500</v>
      </c>
      <c r="I10" s="13">
        <v>94500</v>
      </c>
      <c r="J10" s="13">
        <v>94500</v>
      </c>
      <c r="K10" s="13">
        <v>95000</v>
      </c>
      <c r="L10" s="13">
        <f>'[1]Фонд оплаты труда'!$H$8</f>
        <v>0</v>
      </c>
      <c r="M10" s="13"/>
    </row>
    <row r="11" spans="1:13" x14ac:dyDescent="0.3">
      <c r="A11" t="s">
        <v>5</v>
      </c>
      <c r="B11" s="13">
        <v>41500</v>
      </c>
      <c r="C11" s="13">
        <v>40500</v>
      </c>
      <c r="D11" s="13">
        <v>41500</v>
      </c>
      <c r="E11" s="13">
        <v>40000</v>
      </c>
      <c r="F11" s="13">
        <v>42000</v>
      </c>
      <c r="G11" s="13">
        <v>43000</v>
      </c>
      <c r="H11" s="13">
        <v>44000</v>
      </c>
      <c r="I11" s="13">
        <v>44500</v>
      </c>
      <c r="J11" s="13">
        <v>41000</v>
      </c>
      <c r="K11" s="13">
        <v>44000</v>
      </c>
      <c r="L11" s="13">
        <f>'[1]Фонд оплаты труда'!$H$9</f>
        <v>0</v>
      </c>
      <c r="M11" s="13"/>
    </row>
    <row r="12" spans="1:13" x14ac:dyDescent="0.3">
      <c r="A12" t="s">
        <v>34</v>
      </c>
      <c r="B12" s="13">
        <v>0</v>
      </c>
      <c r="C12" s="13">
        <v>70000</v>
      </c>
      <c r="D12" s="13">
        <v>61000</v>
      </c>
      <c r="E12" s="13">
        <v>52000</v>
      </c>
      <c r="F12" s="13">
        <v>70500</v>
      </c>
      <c r="G12" s="13">
        <v>70000</v>
      </c>
      <c r="H12" s="13">
        <v>52000</v>
      </c>
      <c r="I12" s="13">
        <v>68500</v>
      </c>
      <c r="J12" s="13">
        <v>71000</v>
      </c>
      <c r="K12" s="13">
        <v>0</v>
      </c>
      <c r="L12" s="13">
        <v>0</v>
      </c>
      <c r="M12" s="13"/>
    </row>
    <row r="13" spans="1:13" x14ac:dyDescent="0.3">
      <c r="A13" t="s">
        <v>6</v>
      </c>
      <c r="B13" s="13">
        <v>38000</v>
      </c>
      <c r="C13" s="13">
        <v>35500</v>
      </c>
      <c r="D13" s="13">
        <v>38500</v>
      </c>
      <c r="E13" s="13">
        <v>39500</v>
      </c>
      <c r="F13" s="13">
        <v>36000</v>
      </c>
      <c r="G13" s="13">
        <v>35000</v>
      </c>
      <c r="H13" s="13">
        <v>38500</v>
      </c>
      <c r="I13" s="13">
        <v>40000</v>
      </c>
      <c r="J13" s="13">
        <v>39000</v>
      </c>
      <c r="K13" s="13">
        <v>38500</v>
      </c>
      <c r="L13" s="13">
        <f>'[1]Фонд оплаты труда'!$H$10</f>
        <v>0</v>
      </c>
      <c r="M13" s="13"/>
    </row>
    <row r="14" spans="1:13" x14ac:dyDescent="0.3">
      <c r="A14" t="s">
        <v>7</v>
      </c>
      <c r="B14" s="13">
        <v>63500</v>
      </c>
      <c r="C14" s="13">
        <v>69500</v>
      </c>
      <c r="D14" s="13">
        <v>70000</v>
      </c>
      <c r="E14" s="13">
        <v>67500</v>
      </c>
      <c r="F14" s="13">
        <v>69000</v>
      </c>
      <c r="G14" s="13">
        <v>65500</v>
      </c>
      <c r="H14" s="13">
        <v>59000</v>
      </c>
      <c r="I14" s="13">
        <v>59000</v>
      </c>
      <c r="J14" s="13">
        <v>52000</v>
      </c>
      <c r="K14" s="13">
        <v>51500</v>
      </c>
      <c r="L14" s="13">
        <f>'[1]Фонд оплаты труда'!$H$11</f>
        <v>0</v>
      </c>
      <c r="M14" s="13"/>
    </row>
    <row r="15" spans="1:13" x14ac:dyDescent="0.3">
      <c r="A15" t="s">
        <v>8</v>
      </c>
      <c r="B15" s="13">
        <v>0</v>
      </c>
      <c r="C15" s="13">
        <v>125500</v>
      </c>
      <c r="D15" s="13">
        <v>126000</v>
      </c>
      <c r="E15" s="13">
        <v>115500</v>
      </c>
      <c r="F15" s="13">
        <v>125500</v>
      </c>
      <c r="G15" s="13">
        <v>126000</v>
      </c>
      <c r="H15" s="13">
        <v>121500</v>
      </c>
      <c r="I15" s="13">
        <v>113000</v>
      </c>
      <c r="J15" s="13">
        <v>122500</v>
      </c>
      <c r="K15" s="13">
        <v>128000</v>
      </c>
      <c r="L15" s="13">
        <f>'[1]Фонд оплаты труда'!$H$12</f>
        <v>0</v>
      </c>
      <c r="M15" s="13"/>
    </row>
    <row r="16" spans="1:13" s="1" customFormat="1" x14ac:dyDescent="0.3">
      <c r="A16" s="1" t="s">
        <v>17</v>
      </c>
      <c r="B16" s="8">
        <f>SUM(B5:B15)</f>
        <v>413000</v>
      </c>
      <c r="C16" s="8">
        <f t="shared" ref="C16:M16" si="0">SUM(C5:C15)</f>
        <v>645000</v>
      </c>
      <c r="D16" s="8">
        <f t="shared" si="0"/>
        <v>709000</v>
      </c>
      <c r="E16" s="8">
        <f t="shared" si="0"/>
        <v>735500</v>
      </c>
      <c r="F16" s="12">
        <f t="shared" si="0"/>
        <v>754000</v>
      </c>
      <c r="G16" s="12">
        <f t="shared" si="0"/>
        <v>749500</v>
      </c>
      <c r="H16" s="12">
        <f t="shared" si="0"/>
        <v>681000</v>
      </c>
      <c r="I16" s="12">
        <f t="shared" si="0"/>
        <v>658500</v>
      </c>
      <c r="J16" s="12">
        <f t="shared" si="0"/>
        <v>681000</v>
      </c>
      <c r="K16" s="12">
        <f t="shared" si="0"/>
        <v>660500</v>
      </c>
      <c r="L16" s="12">
        <f t="shared" si="0"/>
        <v>0</v>
      </c>
      <c r="M16" s="12">
        <f t="shared" si="0"/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"/>
  <sheetViews>
    <sheetView workbookViewId="0">
      <pane xSplit="1" topLeftCell="B1" activePane="topRight" state="frozen"/>
      <selection pane="topRight" activeCell="E19" sqref="E19"/>
    </sheetView>
  </sheetViews>
  <sheetFormatPr defaultRowHeight="14.4" x14ac:dyDescent="0.3"/>
  <cols>
    <col min="1" max="1" width="19.5546875" bestFit="1" customWidth="1"/>
    <col min="2" max="5" width="13.33203125" bestFit="1" customWidth="1"/>
    <col min="6" max="13" width="17.88671875" customWidth="1"/>
  </cols>
  <sheetData>
    <row r="1" spans="1:13" x14ac:dyDescent="0.3">
      <c r="B1" t="s">
        <v>35</v>
      </c>
    </row>
    <row r="3" spans="1:13" x14ac:dyDescent="0.3">
      <c r="A3" s="3" t="s">
        <v>41</v>
      </c>
      <c r="B3" s="3">
        <v>2017</v>
      </c>
    </row>
    <row r="4" spans="1:13" s="9" customFormat="1" x14ac:dyDescent="0.3">
      <c r="A4" s="9" t="s">
        <v>42</v>
      </c>
      <c r="B4" s="2" t="s">
        <v>44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49</v>
      </c>
      <c r="H4" s="2" t="s">
        <v>50</v>
      </c>
      <c r="I4" s="2" t="s">
        <v>51</v>
      </c>
      <c r="J4" s="2" t="s">
        <v>52</v>
      </c>
      <c r="K4" s="2" t="s">
        <v>53</v>
      </c>
      <c r="L4" s="2" t="s">
        <v>54</v>
      </c>
      <c r="M4" s="2" t="s">
        <v>55</v>
      </c>
    </row>
    <row r="5" spans="1:13" x14ac:dyDescent="0.3">
      <c r="A5" t="s">
        <v>37</v>
      </c>
      <c r="B5" s="4">
        <v>158189</v>
      </c>
      <c r="C5" s="4">
        <v>157462</v>
      </c>
      <c r="D5" s="4">
        <v>190027</v>
      </c>
      <c r="E5" s="4">
        <v>185099</v>
      </c>
      <c r="F5" s="13">
        <v>182726</v>
      </c>
      <c r="G5" s="13">
        <v>152239</v>
      </c>
      <c r="H5" s="13">
        <v>166734</v>
      </c>
      <c r="I5" s="13">
        <v>179402</v>
      </c>
      <c r="J5" s="13">
        <v>165527</v>
      </c>
      <c r="K5" s="13">
        <v>151696</v>
      </c>
      <c r="L5" s="13">
        <f>'[1]Общие расходы'!$D$4</f>
        <v>0</v>
      </c>
      <c r="M5" s="13"/>
    </row>
    <row r="6" spans="1:13" x14ac:dyDescent="0.3">
      <c r="A6" t="s">
        <v>38</v>
      </c>
      <c r="B6" s="4">
        <v>57465</v>
      </c>
      <c r="C6" s="4">
        <v>83647</v>
      </c>
      <c r="D6" s="4">
        <v>69229</v>
      </c>
      <c r="E6" s="4">
        <v>58120</v>
      </c>
      <c r="F6" s="13">
        <v>80758</v>
      </c>
      <c r="G6" s="13">
        <v>69990</v>
      </c>
      <c r="H6" s="13">
        <v>82158</v>
      </c>
      <c r="I6" s="13">
        <v>53610</v>
      </c>
      <c r="J6" s="13">
        <v>82371</v>
      </c>
      <c r="K6" s="13">
        <v>90858</v>
      </c>
      <c r="L6" s="13">
        <f>'[1]Общие расходы'!$D$5</f>
        <v>0</v>
      </c>
      <c r="M6" s="13"/>
    </row>
    <row r="7" spans="1:13" x14ac:dyDescent="0.3">
      <c r="A7" t="s">
        <v>39</v>
      </c>
      <c r="B7" s="4">
        <v>159387</v>
      </c>
      <c r="C7" s="4">
        <v>268592</v>
      </c>
      <c r="D7" s="4">
        <v>227360</v>
      </c>
      <c r="E7" s="4">
        <v>185236</v>
      </c>
      <c r="F7" s="13">
        <v>156201</v>
      </c>
      <c r="G7" s="13">
        <v>186440</v>
      </c>
      <c r="H7" s="13">
        <v>198640</v>
      </c>
      <c r="I7" s="13">
        <v>240183</v>
      </c>
      <c r="J7" s="13">
        <v>196032</v>
      </c>
      <c r="K7" s="13">
        <v>177726</v>
      </c>
      <c r="L7" s="13">
        <f>'[1]Общие расходы'!$D$6</f>
        <v>0</v>
      </c>
      <c r="M7" s="13"/>
    </row>
    <row r="8" spans="1:13" x14ac:dyDescent="0.3">
      <c r="A8" t="s">
        <v>40</v>
      </c>
      <c r="B8" s="4">
        <v>190280</v>
      </c>
      <c r="C8" s="4">
        <v>196959</v>
      </c>
      <c r="D8" s="4">
        <v>134302</v>
      </c>
      <c r="E8" s="4">
        <v>123431</v>
      </c>
      <c r="F8" s="13">
        <v>160343</v>
      </c>
      <c r="G8" s="13">
        <v>101837</v>
      </c>
      <c r="H8" s="13">
        <v>170384</v>
      </c>
      <c r="I8" s="13">
        <v>178891</v>
      </c>
      <c r="J8" s="13">
        <v>161904</v>
      </c>
      <c r="K8" s="13">
        <v>171545</v>
      </c>
      <c r="L8" s="13">
        <f>'[1]Общие расходы'!$D$7</f>
        <v>0</v>
      </c>
      <c r="M8" s="13"/>
    </row>
    <row r="9" spans="1:13" s="1" customFormat="1" x14ac:dyDescent="0.3">
      <c r="A9" s="1" t="s">
        <v>17</v>
      </c>
      <c r="B9" s="8">
        <f>SUM(B5:B8)</f>
        <v>565321</v>
      </c>
      <c r="C9" s="8">
        <f t="shared" ref="C9:M9" si="0">SUM(C5:C8)</f>
        <v>706660</v>
      </c>
      <c r="D9" s="8">
        <f t="shared" si="0"/>
        <v>620918</v>
      </c>
      <c r="E9" s="8">
        <f t="shared" si="0"/>
        <v>551886</v>
      </c>
      <c r="F9" s="12">
        <f t="shared" si="0"/>
        <v>580028</v>
      </c>
      <c r="G9" s="12">
        <f t="shared" si="0"/>
        <v>510506</v>
      </c>
      <c r="H9" s="12">
        <f t="shared" si="0"/>
        <v>617916</v>
      </c>
      <c r="I9" s="12">
        <f t="shared" si="0"/>
        <v>652086</v>
      </c>
      <c r="J9" s="12">
        <f t="shared" si="0"/>
        <v>605834</v>
      </c>
      <c r="K9" s="12">
        <f t="shared" si="0"/>
        <v>591825</v>
      </c>
      <c r="L9" s="12">
        <f t="shared" si="0"/>
        <v>0</v>
      </c>
      <c r="M9" s="12">
        <f t="shared" si="0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p p q W Z G b x O C m A A A A + A A A A B I A H A B D b 2 5 m a W c v U G F j a 2 F n Z S 5 4 b W w g o h g A K K A U A A A A A A A A A A A A A A A A A A A A A A A A A A A A h Y / B C o I w H I d f R X Z 3 m y t B 5 O 8 k u i Y E U X Q d a + l Q Z 7 j Z f L c O P V K v k F B W t 4 6 / j + / w / R 6 3 O + R j 2 w R X 1 V v d m Q x F m K J A G d m d t C k z N L h z m K C c w 1 b I W p Q q m G R j 0 9 G e M l Q 5 d 0 k J 8 d 5 j v 8 B d X x J G a U S O x W Y n K 9 U K 9 J H 1 f z n U x j p h p E I c D q 8 Y z n D C c J z E C W b L C M i M o d D m q 7 C p G F M g P x D W Q + O G X v G h D v c r I P M E 8 n 7 B n 1 B L A w Q U A A I A C A B q m m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p p q W S i K R 7 g O A A A A E Q A A A B M A H A B G b 3 J t d W x h c y 9 T Z W N 0 a W 9 u M S 5 t I K I Y A C i g F A A A A A A A A A A A A A A A A A A A A A A A A A A A A C t O T S 7 J z M 9 T C I b Q h t Y A U E s B A i 0 A F A A C A A g A a p p q W Z G b x O C m A A A A + A A A A B I A A A A A A A A A A A A A A A A A A A A A A E N v b m Z p Z y 9 Q Y W N r Y W d l L n h t b F B L A Q I t A B Q A A g A I A G q a a l k P y u m r p A A A A O k A A A A T A A A A A A A A A A A A A A A A A P I A A A B b Q 2 9 u d G V u d F 9 U e X B l c 1 0 u e G 1 s U E s B A i 0 A F A A C A A g A a p p q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y M A + l H d 6 x B p V m W T k P N n + M A A A A A A g A A A A A A E G Y A A A A B A A A g A A A A l G 4 a y M e y x Q s Z 9 4 T / M P k Z M H i p g d N s 2 z N H q A Q / f F c Y V Q g A A A A A D o A A A A A C A A A g A A A A 3 t 6 W y n N v e s j d + X D y 9 5 t k F A Z d u H F M u B g 3 M 3 e B l V j C T 2 x Q A A A A T P R / 1 7 1 r u z A z X f / N k I 1 n H U M K X T A g J X i / 8 O S 4 z Y b t k q j l p O 9 k u l s N S Q o a i 1 T s b k u 7 U i z y G f G j d l m z U + Z o 9 y o / z v G S A i S j I V t i w c Y x S A M c D d Z A A A A A v H q e 4 j N 0 s 1 P F W q F d Q W f m y n 5 F o D 9 9 5 o L Z I v I L n r s S 2 H i f c 7 E s x R A 2 o M 7 F l z S i J h P p B o V W C G v m v 2 V J 6 F 0 + y l M T F g = = < / D a t a M a s h u p > 
</file>

<file path=customXml/itemProps1.xml><?xml version="1.0" encoding="utf-8"?>
<ds:datastoreItem xmlns:ds="http://schemas.openxmlformats.org/officeDocument/2006/customXml" ds:itemID="{1FBF035D-595F-4A77-A1FA-52911D4872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Импорт из Excel таблиц</vt:lpstr>
      <vt:lpstr>Сводный по категориям</vt:lpstr>
      <vt:lpstr>Сводный по ФОТ</vt:lpstr>
      <vt:lpstr>Сводный по общим расходам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Буявец</dc:creator>
  <cp:lastModifiedBy>Евгений Мержинский</cp:lastModifiedBy>
  <dcterms:created xsi:type="dcterms:W3CDTF">2017-11-06T23:00:11Z</dcterms:created>
  <dcterms:modified xsi:type="dcterms:W3CDTF">2024-11-10T17:49:19Z</dcterms:modified>
</cp:coreProperties>
</file>