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оделювання\"/>
    </mc:Choice>
  </mc:AlternateContent>
  <xr:revisionPtr revIDLastSave="0" documentId="8_{00E66EF8-7A38-4C86-BFA1-72336A5B8BA3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I20" i="1" l="1"/>
  <c r="I19" i="1"/>
  <c r="M15" i="1"/>
  <c r="L15" i="1"/>
  <c r="K15" i="1"/>
  <c r="N15" i="1" s="1"/>
  <c r="J15" i="1"/>
  <c r="H15" i="1"/>
  <c r="M14" i="1"/>
  <c r="L14" i="1"/>
  <c r="K14" i="1"/>
  <c r="N14" i="1" s="1"/>
  <c r="J14" i="1"/>
  <c r="H14" i="1"/>
  <c r="M13" i="1"/>
  <c r="L13" i="1"/>
  <c r="K13" i="1"/>
  <c r="N13" i="1" s="1"/>
  <c r="J13" i="1"/>
  <c r="H13" i="1"/>
  <c r="M12" i="1"/>
  <c r="L12" i="1"/>
  <c r="K12" i="1"/>
  <c r="N12" i="1" s="1"/>
  <c r="J12" i="1"/>
  <c r="H12" i="1"/>
  <c r="M11" i="1"/>
  <c r="L11" i="1"/>
  <c r="K11" i="1"/>
  <c r="N11" i="1" s="1"/>
  <c r="J11" i="1"/>
  <c r="H11" i="1"/>
  <c r="M10" i="1"/>
  <c r="L10" i="1"/>
  <c r="K10" i="1"/>
  <c r="N10" i="1" s="1"/>
  <c r="J10" i="1"/>
  <c r="H10" i="1"/>
  <c r="M9" i="1"/>
  <c r="L9" i="1"/>
  <c r="K9" i="1"/>
  <c r="N9" i="1" s="1"/>
  <c r="J9" i="1"/>
  <c r="H9" i="1"/>
  <c r="M8" i="1"/>
  <c r="L8" i="1"/>
  <c r="K8" i="1"/>
  <c r="N8" i="1" s="1"/>
  <c r="J8" i="1"/>
  <c r="H8" i="1"/>
  <c r="M7" i="1"/>
  <c r="L7" i="1"/>
  <c r="K7" i="1"/>
  <c r="N7" i="1" s="1"/>
  <c r="J7" i="1"/>
  <c r="H7" i="1"/>
  <c r="M6" i="1"/>
  <c r="L6" i="1"/>
  <c r="K6" i="1"/>
  <c r="N6" i="1" s="1"/>
  <c r="J6" i="1"/>
  <c r="H6" i="1"/>
  <c r="M5" i="1"/>
  <c r="L5" i="1"/>
  <c r="K5" i="1"/>
  <c r="N5" i="1" s="1"/>
  <c r="J5" i="1"/>
  <c r="H5" i="1"/>
  <c r="M4" i="1"/>
  <c r="L4" i="1"/>
  <c r="K4" i="1"/>
  <c r="N4" i="1" s="1"/>
  <c r="J4" i="1"/>
  <c r="H4" i="1"/>
  <c r="M3" i="1"/>
  <c r="L3" i="1"/>
  <c r="K3" i="1"/>
  <c r="N3" i="1" s="1"/>
  <c r="J3" i="1"/>
  <c r="H3" i="1"/>
  <c r="M2" i="1"/>
  <c r="L2" i="1"/>
  <c r="K2" i="1"/>
  <c r="N2" i="1" s="1"/>
  <c r="J2" i="1"/>
  <c r="H2" i="1"/>
  <c r="I18" i="1" s="1"/>
  <c r="I17" i="1" l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</calcChain>
</file>

<file path=xl/sharedStrings.xml><?xml version="1.0" encoding="utf-8"?>
<sst xmlns="http://schemas.openxmlformats.org/spreadsheetml/2006/main" count="21" uniqueCount="21">
  <si>
    <t>Date</t>
  </si>
  <si>
    <t>Qr (m3/s)</t>
  </si>
  <si>
    <t>Cr (mg/L)</t>
  </si>
  <si>
    <t>Q1 (m3/s)</t>
  </si>
  <si>
    <t>C1 (mg/L)</t>
  </si>
  <si>
    <t>Q2 (m3/s)</t>
  </si>
  <si>
    <t>C2 (mg/L)</t>
  </si>
  <si>
    <t>Cmix (mg/L)</t>
  </si>
  <si>
    <t>Limit (mg/L)</t>
  </si>
  <si>
    <t>Exceed?</t>
  </si>
  <si>
    <t>Load_r (kg/d)</t>
  </si>
  <si>
    <t>Load_1 (kg/d)</t>
  </si>
  <si>
    <t>Load_2 (kg/d)</t>
  </si>
  <si>
    <t>Share_r</t>
  </si>
  <si>
    <t>Share_1</t>
  </si>
  <si>
    <t>Share_2</t>
  </si>
  <si>
    <t>Summary</t>
  </si>
  <si>
    <t>Avg Cmix</t>
  </si>
  <si>
    <t>Max Cmix</t>
  </si>
  <si>
    <t>Min Cmix</t>
  </si>
  <si>
    <t>% Exceed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</si>
</sst>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00"/>
    <numFmt numFmtId="166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</cellXfs>
  <cellStyles count="1">
    <cellStyle name="Обычный" xfId="0" builtinId="0"/>
  </cellStyles>
  <dxfs count="3">
    <dxf>
      <font>
        <color rgb="FF008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Cmix vs Limit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Cmix (mg/L)</c:v>
          </c:tx>
          <c:marker>
            <c:symbol val="circle"/>
            <c:size val="5"/>
          </c:marker>
          <c:cat>
            <c:numRef>
              <c:f>Data!$A$2:$A$15</c:f>
              <c:numCache>
                <c:formatCode>yyyy\-mm\-dd</c:formatCode>
                <c:ptCount val="1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</c:numCache>
            </c:numRef>
          </c:cat>
          <c:val>
            <c:numRef>
              <c:f>Data!$H$2:$H$15</c:f>
              <c:numCache>
                <c:formatCode>0.000</c:formatCode>
                <c:ptCount val="14"/>
                <c:pt idx="0">
                  <c:v>0.16138461538461538</c:v>
                </c:pt>
                <c:pt idx="1">
                  <c:v>0.18744117647058828</c:v>
                </c:pt>
                <c:pt idx="2">
                  <c:v>0.16160000000000002</c:v>
                </c:pt>
                <c:pt idx="3">
                  <c:v>0.1118076923076923</c:v>
                </c:pt>
                <c:pt idx="4">
                  <c:v>0.12344000000000001</c:v>
                </c:pt>
                <c:pt idx="5">
                  <c:v>0.15348387096774194</c:v>
                </c:pt>
                <c:pt idx="6">
                  <c:v>0.1199642857142857</c:v>
                </c:pt>
                <c:pt idx="7">
                  <c:v>0.1234</c:v>
                </c:pt>
                <c:pt idx="8">
                  <c:v>0.18441935483870969</c:v>
                </c:pt>
                <c:pt idx="9">
                  <c:v>0.14225806451612905</c:v>
                </c:pt>
                <c:pt idx="10">
                  <c:v>0.14812903225806451</c:v>
                </c:pt>
                <c:pt idx="11">
                  <c:v>0.14868965517241381</c:v>
                </c:pt>
                <c:pt idx="12">
                  <c:v>0.14016666666666666</c:v>
                </c:pt>
                <c:pt idx="13">
                  <c:v>0.19532258064516131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9-434B-9214-17ECC4D5F55C}"/>
            </c:ext>
          </c:extLst>
        </c:ser>
        <c:ser>
          <c:idx val="1"/>
          <c:order val="1"/>
          <c:tx>
            <c:v>Limit (mg/L)</c:v>
          </c:tx>
          <c:marker>
            <c:symbol val="none"/>
          </c:marker>
          <c:cat>
            <c:numRef>
              <c:f>Data!$A$2:$A$15</c:f>
              <c:numCache>
                <c:formatCode>yyyy\-mm\-dd</c:formatCode>
                <c:ptCount val="1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</c:numCache>
            </c:numRef>
          </c:cat>
          <c:val>
            <c:numRef>
              <c:f>Data!$I$2:$I$15</c:f>
              <c:numCache>
                <c:formatCode>0.000</c:formatCode>
                <c:ptCount val="1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9-434B-9214-17ECC4D5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day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Load Contribution Shares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River share</c:v>
          </c:tx>
          <c:invertIfNegative val="0"/>
          <c:cat>
            <c:numRef>
              <c:f>Data!$A$2:$A$15</c:f>
              <c:numCache>
                <c:formatCode>yyyy\-mm\-dd</c:formatCode>
                <c:ptCount val="1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</c:numCache>
            </c:numRef>
          </c:cat>
          <c:val>
            <c:numRef>
              <c:f>Data!$N$2:$N$15</c:f>
              <c:numCache>
                <c:formatCode>0.0%</c:formatCode>
                <c:ptCount val="14"/>
                <c:pt idx="0">
                  <c:v>0.51382268827454725</c:v>
                </c:pt>
                <c:pt idx="1">
                  <c:v>0.44908206496155662</c:v>
                </c:pt>
                <c:pt idx="2">
                  <c:v>0.38118811881188119</c:v>
                </c:pt>
                <c:pt idx="3">
                  <c:v>0.39731682146542824</c:v>
                </c:pt>
                <c:pt idx="4">
                  <c:v>0.47634478289047305</c:v>
                </c:pt>
                <c:pt idx="5">
                  <c:v>0.59899117276166458</c:v>
                </c:pt>
                <c:pt idx="6">
                  <c:v>0.48377493301577845</c:v>
                </c:pt>
                <c:pt idx="7">
                  <c:v>0.59805510534846018</c:v>
                </c:pt>
                <c:pt idx="8">
                  <c:v>0.50288612908868291</c:v>
                </c:pt>
                <c:pt idx="9">
                  <c:v>0.30657596371882084</c:v>
                </c:pt>
                <c:pt idx="10">
                  <c:v>0.5409407665505227</c:v>
                </c:pt>
                <c:pt idx="11">
                  <c:v>0.70547309833024119</c:v>
                </c:pt>
                <c:pt idx="12">
                  <c:v>0.39239001189060646</c:v>
                </c:pt>
                <c:pt idx="13">
                  <c:v>0.34880264244426096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C-4BAF-970B-6762EE6A4CD6}"/>
            </c:ext>
          </c:extLst>
        </c:ser>
        <c:ser>
          <c:idx val="1"/>
          <c:order val="1"/>
          <c:tx>
            <c:v>Discharge 1 share</c:v>
          </c:tx>
          <c:invertIfNegative val="0"/>
          <c:cat>
            <c:numRef>
              <c:f>Data!$A$2:$A$15</c:f>
              <c:numCache>
                <c:formatCode>yyyy\-mm\-dd</c:formatCode>
                <c:ptCount val="1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</c:numCache>
            </c:numRef>
          </c:cat>
          <c:val>
            <c:numRef>
              <c:f>Data!$O$2:$O$15</c:f>
              <c:numCache>
                <c:formatCode>0.0%</c:formatCode>
                <c:ptCount val="14"/>
                <c:pt idx="0">
                  <c:v>0.20877025738798857</c:v>
                </c:pt>
                <c:pt idx="1">
                  <c:v>0.32825984622626708</c:v>
                </c:pt>
                <c:pt idx="2">
                  <c:v>0.48205445544554465</c:v>
                </c:pt>
                <c:pt idx="3">
                  <c:v>0.26831785345717235</c:v>
                </c:pt>
                <c:pt idx="4">
                  <c:v>0.24044069993519118</c:v>
                </c:pt>
                <c:pt idx="5">
                  <c:v>0.21563682219419925</c:v>
                </c:pt>
                <c:pt idx="6">
                  <c:v>0.34176838344745458</c:v>
                </c:pt>
                <c:pt idx="7">
                  <c:v>0.24581307401404648</c:v>
                </c:pt>
                <c:pt idx="8">
                  <c:v>0.30855343711736927</c:v>
                </c:pt>
                <c:pt idx="9">
                  <c:v>0.51700680272108845</c:v>
                </c:pt>
                <c:pt idx="10">
                  <c:v>0.22517421602787457</c:v>
                </c:pt>
                <c:pt idx="11">
                  <c:v>0.23608534322820038</c:v>
                </c:pt>
                <c:pt idx="12">
                  <c:v>0.37717003567181928</c:v>
                </c:pt>
                <c:pt idx="13">
                  <c:v>0.46044591246903377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C-4BAF-970B-6762EE6A4CD6}"/>
            </c:ext>
          </c:extLst>
        </c:ser>
        <c:ser>
          <c:idx val="2"/>
          <c:order val="2"/>
          <c:tx>
            <c:v>Discharge 2 share</c:v>
          </c:tx>
          <c:invertIfNegative val="0"/>
          <c:cat>
            <c:numRef>
              <c:f>Data!$A$2:$A$15</c:f>
              <c:numCache>
                <c:formatCode>yyyy\-mm\-dd</c:formatCode>
                <c:ptCount val="1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</c:numCache>
            </c:numRef>
          </c:cat>
          <c:val>
            <c:numRef>
              <c:f>Data!$P$2:$P$15</c:f>
              <c:numCache>
                <c:formatCode>0.0%</c:formatCode>
                <c:ptCount val="14"/>
                <c:pt idx="0">
                  <c:v>0.27740705433746427</c:v>
                </c:pt>
                <c:pt idx="1">
                  <c:v>0.22265808881217639</c:v>
                </c:pt>
                <c:pt idx="2">
                  <c:v>0.13675742574257427</c:v>
                </c:pt>
                <c:pt idx="3">
                  <c:v>0.33436532507739941</c:v>
                </c:pt>
                <c:pt idx="4">
                  <c:v>0.28321451717433566</c:v>
                </c:pt>
                <c:pt idx="5">
                  <c:v>0.18537200504413617</c:v>
                </c:pt>
                <c:pt idx="6">
                  <c:v>0.17445668353676688</c:v>
                </c:pt>
                <c:pt idx="7">
                  <c:v>0.1561318206374932</c:v>
                </c:pt>
                <c:pt idx="8">
                  <c:v>0.18856043379394791</c:v>
                </c:pt>
                <c:pt idx="9">
                  <c:v>0.1764172335600907</c:v>
                </c:pt>
                <c:pt idx="10">
                  <c:v>0.23388501742160278</c:v>
                </c:pt>
                <c:pt idx="11">
                  <c:v>5.844155844155844E-2</c:v>
                </c:pt>
                <c:pt idx="12">
                  <c:v>0.23043995243757431</c:v>
                </c:pt>
                <c:pt idx="13">
                  <c:v>0.19075144508670519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C-4BAF-970B-6762EE6A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20001"/>
        <c:axId val="50020002"/>
      </c:barChart>
      <c:dateAx>
        <c:axId val="50020001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50020002"/>
        <c:crosses val="autoZero"/>
        <c:auto val="1"/>
        <c:lblOffset val="100"/>
        <c:baseTimeUnit val="days"/>
      </c:dateAx>
      <c:valAx>
        <c:axId val="5002000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396240</xdr:colOff>
      <xdr:row>0</xdr:row>
      <xdr:rowOff>152400</xdr:rowOff>
    </xdr:from>
    <xdr:to>
      <xdr:col>26</xdr:col>
      <xdr:colOff>424815</xdr:colOff>
      <xdr:row>18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525780</xdr:colOff>
      <xdr:row>19</xdr:row>
      <xdr:rowOff>38100</xdr:rowOff>
    </xdr:from>
    <xdr:to>
      <xdr:col>26</xdr:col>
      <xdr:colOff>554355</xdr:colOff>
      <xdr:row>36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G2" sqref="G2"/>
    </sheetView>
  </sheetViews>
  <sheetFormatPr defaultRowHeight="14.4" x14ac:dyDescent="0.3"/>
  <cols>
    <col min="1" max="16" width="16.6640625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2">
        <v>45717</v>
      </c>
      <c r="B2">
        <v>22</v>
      </c>
      <c r="C2">
        <v>9.8000000000000004E-2</v>
      </c>
      <c r="D2">
        <v>2</v>
      </c>
      <c r="E2">
        <v>0.438</v>
      </c>
      <c r="F2">
        <v>2</v>
      </c>
      <c r="G2">
        <v>0.58199999999999996</v>
      </c>
      <c r="H2" s="3">
        <f t="shared" ref="H2:H15" si="0">(B2*C2+D2*E2+F2*G2)/(B2+D2+F2)</f>
        <v>0.16138461538461538</v>
      </c>
      <c r="I2" s="3">
        <v>0.3</v>
      </c>
      <c r="J2" s="4" t="str">
        <f t="shared" ref="J2:J15" si="1">IF(H2&gt;I2,"Yes","No")</f>
        <v>No</v>
      </c>
      <c r="K2" s="3">
        <f t="shared" ref="K2:K15" si="2">C2*B2*0.0864</f>
        <v>0.18627840000000001</v>
      </c>
      <c r="L2" s="3">
        <f t="shared" ref="L2:L15" si="3">E2*D2*0.0864</f>
        <v>7.5686400000000001E-2</v>
      </c>
      <c r="M2" s="3">
        <f t="shared" ref="M2:M15" si="4">G2*F2*0.0864</f>
        <v>0.1005696</v>
      </c>
      <c r="N2" s="5">
        <f t="shared" ref="N2:N15" si="5">IF(SUM(K2:M2)=0,0,K2/SUM(K2:M2))</f>
        <v>0.51382268827454725</v>
      </c>
      <c r="O2" s="5">
        <f t="shared" ref="O2:O15" si="6">IF(SUM(K2:M2)=0,0,L2/SUM(K2:M2))</f>
        <v>0.20877025738798857</v>
      </c>
      <c r="P2" s="5">
        <f t="shared" ref="P2:P15" si="7">IF(SUM(K2:M2)=0,0,M2/SUM(K2:M2))</f>
        <v>0.27740705433746427</v>
      </c>
    </row>
    <row r="3" spans="1:16" x14ac:dyDescent="0.3">
      <c r="A3" s="2">
        <v>45718</v>
      </c>
      <c r="B3">
        <v>27</v>
      </c>
      <c r="C3">
        <v>0.106</v>
      </c>
      <c r="D3">
        <v>4</v>
      </c>
      <c r="E3">
        <v>0.52300000000000002</v>
      </c>
      <c r="F3">
        <v>3</v>
      </c>
      <c r="G3">
        <v>0.47299999999999998</v>
      </c>
      <c r="H3" s="3">
        <f t="shared" si="0"/>
        <v>0.18744117647058828</v>
      </c>
      <c r="I3" s="3">
        <v>0.3</v>
      </c>
      <c r="J3" s="4" t="str">
        <f t="shared" si="1"/>
        <v>No</v>
      </c>
      <c r="K3" s="3">
        <f t="shared" si="2"/>
        <v>0.24727680000000002</v>
      </c>
      <c r="L3" s="3">
        <f t="shared" si="3"/>
        <v>0.18074880000000002</v>
      </c>
      <c r="M3" s="3">
        <f t="shared" si="4"/>
        <v>0.12260160000000001</v>
      </c>
      <c r="N3" s="5">
        <f t="shared" si="5"/>
        <v>0.44908206496155662</v>
      </c>
      <c r="O3" s="5">
        <f t="shared" si="6"/>
        <v>0.32825984622626708</v>
      </c>
      <c r="P3" s="5">
        <f t="shared" si="7"/>
        <v>0.22265808881217639</v>
      </c>
    </row>
    <row r="4" spans="1:16" x14ac:dyDescent="0.3">
      <c r="A4" s="2">
        <v>45719</v>
      </c>
      <c r="B4">
        <v>24</v>
      </c>
      <c r="C4">
        <v>7.6999999999999999E-2</v>
      </c>
      <c r="D4">
        <v>3</v>
      </c>
      <c r="E4">
        <v>0.77900000000000003</v>
      </c>
      <c r="F4">
        <v>3</v>
      </c>
      <c r="G4">
        <v>0.221</v>
      </c>
      <c r="H4" s="3">
        <f t="shared" si="0"/>
        <v>0.16160000000000002</v>
      </c>
      <c r="I4" s="3">
        <v>0.3</v>
      </c>
      <c r="J4" s="4" t="str">
        <f t="shared" si="1"/>
        <v>No</v>
      </c>
      <c r="K4" s="3">
        <f t="shared" si="2"/>
        <v>0.15966720000000001</v>
      </c>
      <c r="L4" s="3">
        <f t="shared" si="3"/>
        <v>0.20191680000000004</v>
      </c>
      <c r="M4" s="3">
        <f t="shared" si="4"/>
        <v>5.7283200000000006E-2</v>
      </c>
      <c r="N4" s="5">
        <f t="shared" si="5"/>
        <v>0.38118811881188119</v>
      </c>
      <c r="O4" s="5">
        <f t="shared" si="6"/>
        <v>0.48205445544554465</v>
      </c>
      <c r="P4" s="5">
        <f t="shared" si="7"/>
        <v>0.13675742574257427</v>
      </c>
    </row>
    <row r="5" spans="1:16" x14ac:dyDescent="0.3">
      <c r="A5" s="2">
        <v>45720</v>
      </c>
      <c r="B5">
        <v>21</v>
      </c>
      <c r="C5">
        <v>5.5E-2</v>
      </c>
      <c r="D5">
        <v>2</v>
      </c>
      <c r="E5">
        <v>0.39</v>
      </c>
      <c r="F5">
        <v>3</v>
      </c>
      <c r="G5">
        <v>0.32400000000000001</v>
      </c>
      <c r="H5" s="3">
        <f t="shared" si="0"/>
        <v>0.1118076923076923</v>
      </c>
      <c r="I5" s="3">
        <v>0.3</v>
      </c>
      <c r="J5" s="4" t="str">
        <f t="shared" si="1"/>
        <v>No</v>
      </c>
      <c r="K5" s="3">
        <f t="shared" si="2"/>
        <v>9.9792000000000006E-2</v>
      </c>
      <c r="L5" s="3">
        <f t="shared" si="3"/>
        <v>6.7392000000000007E-2</v>
      </c>
      <c r="M5" s="3">
        <f t="shared" si="4"/>
        <v>8.3980800000000008E-2</v>
      </c>
      <c r="N5" s="5">
        <f t="shared" si="5"/>
        <v>0.39731682146542824</v>
      </c>
      <c r="O5" s="5">
        <f t="shared" si="6"/>
        <v>0.26831785345717235</v>
      </c>
      <c r="P5" s="5">
        <f t="shared" si="7"/>
        <v>0.33436532507739941</v>
      </c>
    </row>
    <row r="6" spans="1:16" x14ac:dyDescent="0.3">
      <c r="A6" s="2">
        <v>45721</v>
      </c>
      <c r="B6">
        <v>21</v>
      </c>
      <c r="C6">
        <v>7.0000000000000007E-2</v>
      </c>
      <c r="D6">
        <v>2</v>
      </c>
      <c r="E6">
        <v>0.371</v>
      </c>
      <c r="F6">
        <v>2</v>
      </c>
      <c r="G6">
        <v>0.437</v>
      </c>
      <c r="H6" s="3">
        <f t="shared" si="0"/>
        <v>0.12344000000000001</v>
      </c>
      <c r="I6" s="3">
        <v>0.3</v>
      </c>
      <c r="J6" s="4" t="str">
        <f t="shared" si="1"/>
        <v>No</v>
      </c>
      <c r="K6" s="3">
        <f t="shared" si="2"/>
        <v>0.12700800000000001</v>
      </c>
      <c r="L6" s="3">
        <f t="shared" si="3"/>
        <v>6.4108800000000007E-2</v>
      </c>
      <c r="M6" s="3">
        <f t="shared" si="4"/>
        <v>7.55136E-2</v>
      </c>
      <c r="N6" s="5">
        <f t="shared" si="5"/>
        <v>0.47634478289047305</v>
      </c>
      <c r="O6" s="5">
        <f t="shared" si="6"/>
        <v>0.24044069993519118</v>
      </c>
      <c r="P6" s="5">
        <f t="shared" si="7"/>
        <v>0.28321451717433566</v>
      </c>
    </row>
    <row r="7" spans="1:16" x14ac:dyDescent="0.3">
      <c r="A7" s="2">
        <v>45722</v>
      </c>
      <c r="B7">
        <v>25</v>
      </c>
      <c r="C7">
        <v>0.114</v>
      </c>
      <c r="D7">
        <v>3</v>
      </c>
      <c r="E7">
        <v>0.34200000000000003</v>
      </c>
      <c r="F7">
        <v>3</v>
      </c>
      <c r="G7">
        <v>0.29399999999999998</v>
      </c>
      <c r="H7" s="3">
        <f t="shared" si="0"/>
        <v>0.15348387096774194</v>
      </c>
      <c r="I7" s="3">
        <v>0.3</v>
      </c>
      <c r="J7" s="4" t="str">
        <f t="shared" si="1"/>
        <v>No</v>
      </c>
      <c r="K7" s="3">
        <f t="shared" si="2"/>
        <v>0.24624000000000001</v>
      </c>
      <c r="L7" s="3">
        <f t="shared" si="3"/>
        <v>8.86464E-2</v>
      </c>
      <c r="M7" s="3">
        <f t="shared" si="4"/>
        <v>7.6204799999999989E-2</v>
      </c>
      <c r="N7" s="5">
        <f t="shared" si="5"/>
        <v>0.59899117276166458</v>
      </c>
      <c r="O7" s="5">
        <f t="shared" si="6"/>
        <v>0.21563682219419925</v>
      </c>
      <c r="P7" s="5">
        <f t="shared" si="7"/>
        <v>0.18537200504413617</v>
      </c>
    </row>
    <row r="8" spans="1:16" x14ac:dyDescent="0.3">
      <c r="A8" s="2">
        <v>45723</v>
      </c>
      <c r="B8">
        <v>25</v>
      </c>
      <c r="C8">
        <v>6.5000000000000002E-2</v>
      </c>
      <c r="D8">
        <v>2</v>
      </c>
      <c r="E8">
        <v>0.57399999999999995</v>
      </c>
      <c r="F8">
        <v>1</v>
      </c>
      <c r="G8">
        <v>0.58599999999999997</v>
      </c>
      <c r="H8" s="3">
        <f t="shared" si="0"/>
        <v>0.1199642857142857</v>
      </c>
      <c r="I8" s="3">
        <v>0.3</v>
      </c>
      <c r="J8" s="4" t="str">
        <f t="shared" si="1"/>
        <v>No</v>
      </c>
      <c r="K8" s="3">
        <f t="shared" si="2"/>
        <v>0.1404</v>
      </c>
      <c r="L8" s="3">
        <f t="shared" si="3"/>
        <v>9.9187200000000003E-2</v>
      </c>
      <c r="M8" s="3">
        <f t="shared" si="4"/>
        <v>5.0630399999999999E-2</v>
      </c>
      <c r="N8" s="5">
        <f t="shared" si="5"/>
        <v>0.48377493301577845</v>
      </c>
      <c r="O8" s="5">
        <f t="shared" si="6"/>
        <v>0.34176838344745458</v>
      </c>
      <c r="P8" s="5">
        <f t="shared" si="7"/>
        <v>0.17445668353676688</v>
      </c>
    </row>
    <row r="9" spans="1:16" x14ac:dyDescent="0.3">
      <c r="A9" s="2">
        <v>45724</v>
      </c>
      <c r="B9">
        <v>27</v>
      </c>
      <c r="C9">
        <v>8.2000000000000003E-2</v>
      </c>
      <c r="D9">
        <v>2</v>
      </c>
      <c r="E9">
        <v>0.45500000000000002</v>
      </c>
      <c r="F9">
        <v>1</v>
      </c>
      <c r="G9">
        <v>0.57799999999999996</v>
      </c>
      <c r="H9" s="3">
        <f t="shared" si="0"/>
        <v>0.1234</v>
      </c>
      <c r="I9" s="3">
        <v>0.3</v>
      </c>
      <c r="J9" s="4" t="str">
        <f t="shared" si="1"/>
        <v>No</v>
      </c>
      <c r="K9" s="3">
        <f t="shared" si="2"/>
        <v>0.1912896</v>
      </c>
      <c r="L9" s="3">
        <f t="shared" si="3"/>
        <v>7.8624000000000013E-2</v>
      </c>
      <c r="M9" s="3">
        <f t="shared" si="4"/>
        <v>4.9939199999999996E-2</v>
      </c>
      <c r="N9" s="5">
        <f t="shared" si="5"/>
        <v>0.59805510534846018</v>
      </c>
      <c r="O9" s="5">
        <f t="shared" si="6"/>
        <v>0.24581307401404648</v>
      </c>
      <c r="P9" s="5">
        <f t="shared" si="7"/>
        <v>0.1561318206374932</v>
      </c>
    </row>
    <row r="10" spans="1:16" x14ac:dyDescent="0.3">
      <c r="A10" s="2">
        <v>45725</v>
      </c>
      <c r="B10">
        <v>25</v>
      </c>
      <c r="C10">
        <v>0.115</v>
      </c>
      <c r="D10">
        <v>4</v>
      </c>
      <c r="E10">
        <v>0.441</v>
      </c>
      <c r="F10">
        <v>2</v>
      </c>
      <c r="G10">
        <v>0.53900000000000003</v>
      </c>
      <c r="H10" s="3">
        <f t="shared" si="0"/>
        <v>0.18441935483870969</v>
      </c>
      <c r="I10" s="3">
        <v>0.3</v>
      </c>
      <c r="J10" s="4" t="str">
        <f t="shared" si="1"/>
        <v>No</v>
      </c>
      <c r="K10" s="3">
        <f t="shared" si="2"/>
        <v>0.24840000000000001</v>
      </c>
      <c r="L10" s="3">
        <f t="shared" si="3"/>
        <v>0.15240960000000001</v>
      </c>
      <c r="M10" s="3">
        <f t="shared" si="4"/>
        <v>9.3139200000000005E-2</v>
      </c>
      <c r="N10" s="5">
        <f t="shared" si="5"/>
        <v>0.50288612908868291</v>
      </c>
      <c r="O10" s="5">
        <f t="shared" si="6"/>
        <v>0.30855343711736927</v>
      </c>
      <c r="P10" s="5">
        <f t="shared" si="7"/>
        <v>0.18856043379394791</v>
      </c>
    </row>
    <row r="11" spans="1:16" x14ac:dyDescent="0.3">
      <c r="A11" s="2">
        <v>45726</v>
      </c>
      <c r="B11">
        <v>26</v>
      </c>
      <c r="C11">
        <v>5.1999999999999998E-2</v>
      </c>
      <c r="D11">
        <v>3</v>
      </c>
      <c r="E11">
        <v>0.76</v>
      </c>
      <c r="F11">
        <v>2</v>
      </c>
      <c r="G11">
        <v>0.38900000000000001</v>
      </c>
      <c r="H11" s="3">
        <f t="shared" si="0"/>
        <v>0.14225806451612905</v>
      </c>
      <c r="I11" s="3">
        <v>0.3</v>
      </c>
      <c r="J11" s="4" t="str">
        <f t="shared" si="1"/>
        <v>No</v>
      </c>
      <c r="K11" s="3">
        <f t="shared" si="2"/>
        <v>0.11681279999999999</v>
      </c>
      <c r="L11" s="3">
        <f t="shared" si="3"/>
        <v>0.19699200000000003</v>
      </c>
      <c r="M11" s="3">
        <f t="shared" si="4"/>
        <v>6.7219200000000007E-2</v>
      </c>
      <c r="N11" s="5">
        <f t="shared" si="5"/>
        <v>0.30657596371882084</v>
      </c>
      <c r="O11" s="5">
        <f t="shared" si="6"/>
        <v>0.51700680272108845</v>
      </c>
      <c r="P11" s="5">
        <f t="shared" si="7"/>
        <v>0.1764172335600907</v>
      </c>
    </row>
    <row r="12" spans="1:16" x14ac:dyDescent="0.3">
      <c r="A12" s="2">
        <v>45727</v>
      </c>
      <c r="B12">
        <v>27</v>
      </c>
      <c r="C12">
        <v>9.1999999999999998E-2</v>
      </c>
      <c r="D12">
        <v>2</v>
      </c>
      <c r="E12">
        <v>0.51700000000000002</v>
      </c>
      <c r="F12">
        <v>2</v>
      </c>
      <c r="G12">
        <v>0.53700000000000003</v>
      </c>
      <c r="H12" s="3">
        <f t="shared" si="0"/>
        <v>0.14812903225806451</v>
      </c>
      <c r="I12" s="3">
        <v>0.3</v>
      </c>
      <c r="J12" s="4" t="str">
        <f t="shared" si="1"/>
        <v>No</v>
      </c>
      <c r="K12" s="3">
        <f t="shared" si="2"/>
        <v>0.21461760000000002</v>
      </c>
      <c r="L12" s="3">
        <f t="shared" si="3"/>
        <v>8.9337600000000003E-2</v>
      </c>
      <c r="M12" s="3">
        <f t="shared" si="4"/>
        <v>9.2793600000000004E-2</v>
      </c>
      <c r="N12" s="5">
        <f t="shared" si="5"/>
        <v>0.5409407665505227</v>
      </c>
      <c r="O12" s="5">
        <f t="shared" si="6"/>
        <v>0.22517421602787457</v>
      </c>
      <c r="P12" s="5">
        <f t="shared" si="7"/>
        <v>0.23388501742160278</v>
      </c>
    </row>
    <row r="13" spans="1:16" x14ac:dyDescent="0.3">
      <c r="A13" s="2">
        <v>45728</v>
      </c>
      <c r="B13">
        <v>26</v>
      </c>
      <c r="C13">
        <v>0.11700000000000001</v>
      </c>
      <c r="D13">
        <v>2</v>
      </c>
      <c r="E13">
        <v>0.50900000000000001</v>
      </c>
      <c r="F13">
        <v>1</v>
      </c>
      <c r="G13">
        <v>0.252</v>
      </c>
      <c r="H13" s="3">
        <f t="shared" si="0"/>
        <v>0.14868965517241381</v>
      </c>
      <c r="I13" s="3">
        <v>0.3</v>
      </c>
      <c r="J13" s="4" t="str">
        <f t="shared" si="1"/>
        <v>No</v>
      </c>
      <c r="K13" s="3">
        <f t="shared" si="2"/>
        <v>0.26282880000000003</v>
      </c>
      <c r="L13" s="3">
        <f t="shared" si="3"/>
        <v>8.7955200000000011E-2</v>
      </c>
      <c r="M13" s="3">
        <f t="shared" si="4"/>
        <v>2.1772800000000002E-2</v>
      </c>
      <c r="N13" s="5">
        <f t="shared" si="5"/>
        <v>0.70547309833024119</v>
      </c>
      <c r="O13" s="5">
        <f t="shared" si="6"/>
        <v>0.23608534322820038</v>
      </c>
      <c r="P13" s="5">
        <f t="shared" si="7"/>
        <v>5.844155844155844E-2</v>
      </c>
    </row>
    <row r="14" spans="1:16" x14ac:dyDescent="0.3">
      <c r="A14" s="2">
        <v>45729</v>
      </c>
      <c r="B14">
        <v>25</v>
      </c>
      <c r="C14">
        <v>6.6000000000000003E-2</v>
      </c>
      <c r="D14">
        <v>2</v>
      </c>
      <c r="E14">
        <v>0.79300000000000004</v>
      </c>
      <c r="F14">
        <v>3</v>
      </c>
      <c r="G14">
        <v>0.32300000000000001</v>
      </c>
      <c r="H14" s="3">
        <f t="shared" si="0"/>
        <v>0.14016666666666666</v>
      </c>
      <c r="I14" s="3">
        <v>0.3</v>
      </c>
      <c r="J14" s="4" t="str">
        <f t="shared" si="1"/>
        <v>No</v>
      </c>
      <c r="K14" s="3">
        <f t="shared" si="2"/>
        <v>0.14256000000000002</v>
      </c>
      <c r="L14" s="3">
        <f t="shared" si="3"/>
        <v>0.13703040000000002</v>
      </c>
      <c r="M14" s="3">
        <f t="shared" si="4"/>
        <v>8.3721600000000007E-2</v>
      </c>
      <c r="N14" s="5">
        <f t="shared" si="5"/>
        <v>0.39239001189060646</v>
      </c>
      <c r="O14" s="5">
        <f t="shared" si="6"/>
        <v>0.37717003567181928</v>
      </c>
      <c r="P14" s="5">
        <f t="shared" si="7"/>
        <v>0.23043995243757431</v>
      </c>
    </row>
    <row r="15" spans="1:16" x14ac:dyDescent="0.3">
      <c r="A15" s="2">
        <v>45730</v>
      </c>
      <c r="B15">
        <v>24</v>
      </c>
      <c r="C15">
        <v>8.7999999999999995E-2</v>
      </c>
      <c r="D15">
        <v>4</v>
      </c>
      <c r="E15">
        <v>0.69699999999999995</v>
      </c>
      <c r="F15">
        <v>3</v>
      </c>
      <c r="G15">
        <v>0.38500000000000001</v>
      </c>
      <c r="H15" s="3">
        <f t="shared" si="0"/>
        <v>0.19532258064516131</v>
      </c>
      <c r="I15" s="3">
        <v>0.3</v>
      </c>
      <c r="J15" s="4" t="str">
        <f t="shared" si="1"/>
        <v>No</v>
      </c>
      <c r="K15" s="3">
        <f t="shared" si="2"/>
        <v>0.18247680000000002</v>
      </c>
      <c r="L15" s="3">
        <f t="shared" si="3"/>
        <v>0.24088319999999999</v>
      </c>
      <c r="M15" s="3">
        <f t="shared" si="4"/>
        <v>9.9792000000000006E-2</v>
      </c>
      <c r="N15" s="5">
        <f t="shared" si="5"/>
        <v>0.34880264244426096</v>
      </c>
      <c r="O15" s="5">
        <f t="shared" si="6"/>
        <v>0.46044591246903377</v>
      </c>
      <c r="P15" s="5">
        <f t="shared" si="7"/>
        <v>0.19075144508670519</v>
      </c>
    </row>
    <row r="17" spans="1:9" x14ac:dyDescent="0.3">
      <c r="A17" s="1" t="s">
        <v>16</v>
      </c>
      <c r="H17" s="1" t="s">
        <v>17</v>
      </c>
      <c r="I17" s="3">
        <f>AVERAGE(H2:H15)</f>
        <v>0.15010764249586203</v>
      </c>
    </row>
    <row r="18" spans="1:9" x14ac:dyDescent="0.3">
      <c r="H18" s="1" t="s">
        <v>18</v>
      </c>
      <c r="I18" s="3">
        <f>MAX(H2:H15)</f>
        <v>0.19532258064516131</v>
      </c>
    </row>
    <row r="19" spans="1:9" x14ac:dyDescent="0.3">
      <c r="H19" s="1" t="s">
        <v>19</v>
      </c>
      <c r="I19" s="3">
        <f>MIN(H2:H15)</f>
        <v>0.1118076923076923</v>
      </c>
    </row>
    <row r="20" spans="1:9" x14ac:dyDescent="0.3">
      <c r="H20" s="1" t="s">
        <v>20</v>
      </c>
      <c r="I20" s="5">
        <f>COUNTIF(J2:J15,"Yes")/14</f>
        <v>0</v>
      </c>
    </row>
  </sheetData>
  <conditionalFormatting sqref="H2:H15">
    <cfRule type="cellIs" dxfId="2" priority="1" operator="greaterThan">
      <formula>0.3</formula>
    </cfRule>
  </conditionalFormatting>
  <conditionalFormatting sqref="J2:J15">
    <cfRule type="containsText" dxfId="1" priority="2" operator="containsText" text="Yes">
      <formula>NOT(ISERROR(SEARCH("Yes",J2)))</formula>
    </cfRule>
    <cfRule type="containsText" dxfId="0" priority="3" operator="containsText" text="No">
      <formula>NOT(ISERROR(SEARCH("No",J2)))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NATALIA</cp:lastModifiedBy>
  <dcterms:created xsi:type="dcterms:W3CDTF">2025-10-20T19:27:24Z</dcterms:created>
  <dcterms:modified xsi:type="dcterms:W3CDTF">2025-10-20T20:16:48Z</dcterms:modified>
</cp:coreProperties>
</file>