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<sst xmlns="http://schemas.openxmlformats.org/spreadsheetml/2006/main" count="30" uniqueCount="28">
  <si>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i-рядочки</t>
  </si>
  <si>
    <t>j-стовпчики</t>
  </si>
  <si>
    <r>
      <t>Х</t>
    </r>
    <r>
      <rPr>
        <b/>
        <vertAlign val="subscript"/>
        <sz val="11"/>
        <color indexed="8"/>
        <rFont val="Calibri"/>
        <family val="2"/>
      </rPr>
      <t>і</t>
    </r>
  </si>
  <si>
    <r>
      <t>Х</t>
    </r>
    <r>
      <rPr>
        <b/>
        <vertAlign val="subscript"/>
        <sz val="11"/>
        <color indexed="8"/>
        <rFont val="Calibri"/>
        <family val="2"/>
      </rPr>
      <t>і</t>
    </r>
    <r>
      <rPr>
        <b/>
        <vertAlign val="superscript"/>
        <sz val="11"/>
        <color indexed="8"/>
        <rFont val="Calibri"/>
        <family val="2"/>
      </rPr>
      <t>2</t>
    </r>
  </si>
  <si>
    <r>
      <t>p</t>
    </r>
    <r>
      <rPr>
        <b/>
        <vertAlign val="subscript"/>
        <sz val="11"/>
        <color indexed="8"/>
        <rFont val="Calibri"/>
        <family val="2"/>
      </rPr>
      <t>i</t>
    </r>
  </si>
  <si>
    <r>
      <t>q</t>
    </r>
    <r>
      <rPr>
        <b/>
        <vertAlign val="subscript"/>
        <sz val="11"/>
        <color indexed="8"/>
        <rFont val="Calibri"/>
        <family val="2"/>
      </rPr>
      <t>i</t>
    </r>
  </si>
  <si>
    <r>
      <t>X</t>
    </r>
    <r>
      <rPr>
        <b/>
        <vertAlign val="subscript"/>
        <sz val="11"/>
        <color indexed="8"/>
        <rFont val="Calibri"/>
        <family val="2"/>
      </rPr>
      <t>j</t>
    </r>
  </si>
  <si>
    <r>
      <t>p</t>
    </r>
    <r>
      <rPr>
        <b/>
        <vertAlign val="subscript"/>
        <sz val="11"/>
        <color indexed="8"/>
        <rFont val="Calibri"/>
        <family val="2"/>
      </rPr>
      <t>j</t>
    </r>
  </si>
  <si>
    <r>
      <t>q</t>
    </r>
    <r>
      <rPr>
        <b/>
        <vertAlign val="subscript"/>
        <sz val="11"/>
        <color indexed="8"/>
        <rFont val="Calibri"/>
        <family val="2"/>
      </rPr>
      <t>j</t>
    </r>
  </si>
  <si>
    <r>
      <t>θ</t>
    </r>
    <r>
      <rPr>
        <b/>
        <vertAlign val="subscript"/>
        <sz val="11"/>
        <color indexed="8"/>
        <rFont val="Calibri"/>
        <family val="2"/>
      </rPr>
      <t>i</t>
    </r>
  </si>
  <si>
    <t>βj</t>
  </si>
  <si>
    <t>θ̅</t>
  </si>
  <si>
    <r>
      <t>θ</t>
    </r>
    <r>
      <rPr>
        <b/>
        <vertAlign val="subscript"/>
        <sz val="11"/>
        <color indexed="8"/>
        <rFont val="Calibri"/>
        <family val="2"/>
      </rPr>
      <t>i</t>
    </r>
    <r>
      <rPr>
        <b/>
        <vertAlign val="superscript"/>
        <sz val="11"/>
        <color indexed="8"/>
        <rFont val="Calibri"/>
        <family val="2"/>
      </rPr>
      <t>2</t>
    </r>
  </si>
  <si>
    <t>β̅</t>
  </si>
  <si>
    <r>
      <t>βj</t>
    </r>
    <r>
      <rPr>
        <b/>
        <vertAlign val="superscript"/>
        <sz val="11"/>
        <color indexed="8"/>
        <rFont val="Calibri"/>
        <family val="2"/>
      </rPr>
      <t>2</t>
    </r>
  </si>
  <si>
    <r>
      <t>Дисперсія S</t>
    </r>
    <r>
      <rPr>
        <b/>
        <vertAlign val="subscript"/>
        <sz val="11"/>
        <color indexed="8"/>
        <rFont val="Calibri"/>
        <family val="2"/>
      </rPr>
      <t>θ</t>
    </r>
  </si>
  <si>
    <t>Сума</t>
  </si>
  <si>
    <r>
      <t>Дисперсія S</t>
    </r>
    <r>
      <rPr>
        <b/>
        <vertAlign val="subscript"/>
        <sz val="11"/>
        <color indexed="8"/>
        <rFont val="Calibri"/>
        <family val="2"/>
      </rPr>
      <t>β</t>
    </r>
  </si>
  <si>
    <r>
      <t xml:space="preserve">Кут.коеф. </t>
    </r>
    <r>
      <rPr>
        <b/>
        <i/>
        <sz val="11"/>
        <color indexed="8"/>
        <rFont val="Calibri"/>
        <family val="2"/>
      </rPr>
      <t>a</t>
    </r>
    <r>
      <rPr>
        <b/>
        <vertAlign val="subscript"/>
        <sz val="11"/>
        <color indexed="8"/>
        <rFont val="Calibri"/>
        <family val="2"/>
      </rPr>
      <t>β</t>
    </r>
  </si>
  <si>
    <r>
      <t xml:space="preserve">Кут.коеф. </t>
    </r>
    <r>
      <rPr>
        <b/>
        <i/>
        <sz val="11"/>
        <color indexed="8"/>
        <rFont val="Calibri"/>
        <family val="2"/>
      </rPr>
      <t>a</t>
    </r>
    <r>
      <rPr>
        <b/>
        <vertAlign val="subscript"/>
        <sz val="11"/>
        <color indexed="8"/>
        <rFont val="Calibri"/>
        <family val="2"/>
      </rPr>
      <t>θ</t>
    </r>
  </si>
  <si>
    <r>
      <t>Оцінки параметрів θ</t>
    </r>
    <r>
      <rPr>
        <b/>
        <vertAlign val="subscript"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 xml:space="preserve"> </t>
    </r>
  </si>
  <si>
    <r>
      <t xml:space="preserve">Оцінки параметрів </t>
    </r>
    <r>
      <rPr>
        <b/>
        <sz val="11"/>
        <color indexed="8"/>
        <rFont val="Calibri"/>
        <family val="2"/>
      </rPr>
      <t>β</t>
    </r>
    <r>
      <rPr>
        <b/>
        <vertAlign val="subscript"/>
        <sz val="11"/>
        <color indexed="8"/>
        <rFont val="Calibri"/>
        <family val="2"/>
      </rPr>
      <t>j</t>
    </r>
    <r>
      <rPr>
        <b/>
        <sz val="11"/>
        <color indexed="8"/>
        <rFont val="Calibri"/>
        <family val="2"/>
      </rPr>
      <t xml:space="preserve"> </t>
    </r>
  </si>
  <si>
    <r>
      <t>Σ</t>
    </r>
    <r>
      <rPr>
        <b/>
        <vertAlign val="subscript"/>
        <sz val="11"/>
        <color indexed="8"/>
        <rFont val="Calibri"/>
        <family val="2"/>
      </rPr>
      <t>β</t>
    </r>
  </si>
  <si>
    <r>
      <t>Даний тест є більш-менш збалансований, бо Σ</t>
    </r>
    <r>
      <rPr>
        <b/>
        <vertAlign val="subscript"/>
        <sz val="11"/>
        <color indexed="8"/>
        <rFont val="Calibri"/>
        <family val="2"/>
      </rPr>
      <t>β</t>
    </r>
    <r>
      <rPr>
        <b/>
        <sz val="11"/>
        <color indexed="8"/>
        <rFont val="Calibri"/>
        <family val="2"/>
      </rPr>
      <t xml:space="preserve"> наближається до 0</t>
    </r>
  </si>
  <si>
    <t>M -к-ть завд.</t>
  </si>
  <si>
    <t>N - к-ть учасників</t>
  </si>
  <si>
    <r>
      <t>Стандартні помилки вимірювання для завдань S</t>
    </r>
    <r>
      <rPr>
        <b/>
        <vertAlign val="subscript"/>
        <sz val="11"/>
        <color indexed="8"/>
        <rFont val="Calibri"/>
        <family val="2"/>
      </rPr>
      <t>E</t>
    </r>
    <r>
      <rPr>
        <b/>
        <sz val="11"/>
        <color indexed="8"/>
        <rFont val="Calibri"/>
        <family val="2"/>
      </rPr>
      <t>(β</t>
    </r>
    <r>
      <rPr>
        <b/>
        <vertAlign val="subscript"/>
        <sz val="11"/>
        <color indexed="8"/>
        <rFont val="Calibri"/>
        <family val="2"/>
      </rPr>
      <t>j</t>
    </r>
    <r>
      <rPr>
        <b/>
        <sz val="11"/>
        <color indexed="8"/>
        <rFont val="Calibri"/>
        <family val="2"/>
      </rPr>
      <t>)</t>
    </r>
  </si>
  <si>
    <r>
      <t>Стандартні помилки вимірювання для досліджуваних S</t>
    </r>
    <r>
      <rPr>
        <b/>
        <vertAlign val="subscript"/>
        <sz val="11"/>
        <color indexed="8"/>
        <rFont val="Calibri"/>
        <family val="2"/>
      </rPr>
      <t>E</t>
    </r>
    <r>
      <rPr>
        <b/>
        <sz val="11"/>
        <color indexed="8"/>
        <rFont val="Calibri"/>
        <family val="2"/>
      </rPr>
      <t>(</t>
    </r>
    <r>
      <rPr>
        <b/>
        <sz val="11"/>
        <color indexed="8"/>
        <rFont val="Calibri"/>
        <family val="2"/>
      </rPr>
      <t>θ</t>
    </r>
    <r>
      <rPr>
        <b/>
        <vertAlign val="subscript"/>
        <sz val="11"/>
        <color indexed="8"/>
        <rFont val="Calibri"/>
        <family val="2"/>
      </rPr>
      <t>і</t>
    </r>
    <r>
      <rPr>
        <b/>
        <sz val="11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</si>
</sst>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b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172" fontId="0" fillId="0" borderId="10" xfId="0" applyNumberFormat="1" applyBorder="1" applyAlignment="1">
      <alignment/>
    </xf>
    <xf numFmtId="0" fontId="0" fillId="2" borderId="10" xfId="0" applyFill="1" applyBorder="1" applyAlignment="1">
      <alignment/>
    </xf>
    <xf numFmtId="172" fontId="0" fillId="2" borderId="10" xfId="0" applyNumberForma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72" fontId="0" fillId="2" borderId="12" xfId="0" applyNumberForma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172" fontId="0" fillId="7" borderId="10" xfId="0" applyNumberFormat="1" applyFill="1" applyBorder="1" applyAlignment="1">
      <alignment horizontal="center" vertical="center"/>
    </xf>
    <xf numFmtId="172" fontId="0" fillId="7" borderId="10" xfId="0" applyNumberFormat="1" applyFill="1" applyBorder="1" applyAlignment="1">
      <alignment horizontal="center"/>
    </xf>
    <xf numFmtId="0" fontId="1" fillId="20" borderId="10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24" borderId="13" xfId="0" applyFill="1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172" fontId="0" fillId="0" borderId="13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24" borderId="10" xfId="0" applyFill="1" applyBorder="1" applyAlignment="1">
      <alignment/>
    </xf>
    <xf numFmtId="0" fontId="0" fillId="24" borderId="13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PageLayoutView="0" workbookViewId="0" topLeftCell="A17">
      <selection activeCell="B46" sqref="B46"/>
    </sheetView>
  </sheetViews>
  <sheetFormatPr defaultColWidth="9.140625" defaultRowHeight="15"/>
  <cols>
    <col min="1" max="1" width="19.57421875" style="0" customWidth="1"/>
    <col min="6" max="6" width="9.28125" style="0" customWidth="1"/>
    <col min="27" max="27" width="12.57421875" style="0" customWidth="1"/>
    <col min="28" max="28" width="12.8515625" style="0" customWidth="1"/>
    <col min="29" max="29" width="14.421875" style="0" customWidth="1"/>
    <col min="30" max="30" width="22.7109375" style="0" customWidth="1"/>
  </cols>
  <sheetData>
    <row r="1" spans="1:3" ht="15">
      <c r="A1" s="16" t="s">
        <v>0</v>
      </c>
      <c r="B1" s="31" t="s">
        <v>24</v>
      </c>
      <c r="C1" s="31"/>
    </row>
    <row r="2" spans="1:3" ht="15">
      <c r="A2" s="24" t="s">
        <v>1</v>
      </c>
      <c r="B2" s="32" t="s">
        <v>25</v>
      </c>
      <c r="C2" s="32"/>
    </row>
    <row r="3" spans="1:30" ht="48">
      <c r="A3" s="20"/>
      <c r="B3" s="20">
        <v>1</v>
      </c>
      <c r="C3" s="20">
        <v>2</v>
      </c>
      <c r="D3" s="20">
        <v>3</v>
      </c>
      <c r="E3" s="20">
        <v>8</v>
      </c>
      <c r="F3" s="20">
        <v>11</v>
      </c>
      <c r="G3" s="20">
        <v>18</v>
      </c>
      <c r="H3" s="20">
        <v>4</v>
      </c>
      <c r="I3" s="20">
        <v>7</v>
      </c>
      <c r="J3" s="20">
        <v>5</v>
      </c>
      <c r="K3" s="20">
        <v>10</v>
      </c>
      <c r="L3" s="20">
        <v>6</v>
      </c>
      <c r="M3" s="20">
        <v>14</v>
      </c>
      <c r="N3" s="20">
        <v>12</v>
      </c>
      <c r="O3" s="20">
        <v>15</v>
      </c>
      <c r="P3" s="20">
        <v>9</v>
      </c>
      <c r="Q3" s="20">
        <v>13</v>
      </c>
      <c r="R3" s="20">
        <v>16</v>
      </c>
      <c r="S3" s="21">
        <v>17</v>
      </c>
      <c r="T3" s="13" t="s">
        <v>2</v>
      </c>
      <c r="U3" s="13" t="s">
        <v>3</v>
      </c>
      <c r="V3" s="13" t="s">
        <v>4</v>
      </c>
      <c r="W3" s="13" t="s">
        <v>5</v>
      </c>
      <c r="X3" s="13" t="s">
        <v>9</v>
      </c>
      <c r="Y3" s="13" t="s">
        <v>12</v>
      </c>
      <c r="Z3" s="13" t="s">
        <v>11</v>
      </c>
      <c r="AA3" s="13" t="s">
        <v>15</v>
      </c>
      <c r="AB3" s="13" t="s">
        <v>19</v>
      </c>
      <c r="AC3" s="17" t="s">
        <v>20</v>
      </c>
      <c r="AD3" s="17" t="s">
        <v>27</v>
      </c>
    </row>
    <row r="4" spans="1:30" ht="15">
      <c r="A4" s="3">
        <v>1</v>
      </c>
      <c r="B4" s="2">
        <v>1</v>
      </c>
      <c r="C4" s="2">
        <v>0</v>
      </c>
      <c r="D4" s="2">
        <v>0</v>
      </c>
      <c r="E4" s="2">
        <v>0</v>
      </c>
      <c r="F4" s="2">
        <v>0</v>
      </c>
      <c r="G4" s="2">
        <v>1</v>
      </c>
      <c r="H4" s="2">
        <v>0</v>
      </c>
      <c r="I4" s="2">
        <v>1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2">
        <v>0</v>
      </c>
      <c r="T4" s="13">
        <f>SUM(B4:S4)</f>
        <v>3</v>
      </c>
      <c r="U4" s="5">
        <f>T4^2</f>
        <v>9</v>
      </c>
      <c r="V4" s="6">
        <f>T4/18</f>
        <v>0.16666666666666666</v>
      </c>
      <c r="W4" s="9">
        <f>1-V4</f>
        <v>0.8333333333333334</v>
      </c>
      <c r="X4" s="4">
        <f>LN(V4/W4)</f>
        <v>-1.6094379124341005</v>
      </c>
      <c r="Y4" s="4">
        <f>X4^2</f>
        <v>2.5902903939802355</v>
      </c>
      <c r="Z4" s="4">
        <f>SUM(X4:X33)/30</f>
        <v>-0.1482261003210202</v>
      </c>
      <c r="AA4" s="1">
        <f>(Y34-30*(Z4^2))/29</f>
        <v>0.6697388994501394</v>
      </c>
      <c r="AB4" s="1">
        <f>SQRT((1+B40/2.89)/(1-AA4*B40/8.35))</f>
        <v>1.0770037791818212</v>
      </c>
      <c r="AC4" s="14">
        <f>$AB$4*X4+$B$39</f>
        <v>-1.5761350058317303</v>
      </c>
      <c r="AD4" s="19">
        <f>$AB$4/SQRT(18*V4*W4)</f>
        <v>0.6811569981647183</v>
      </c>
    </row>
    <row r="5" spans="1:30" ht="15">
      <c r="A5" s="3">
        <v>11</v>
      </c>
      <c r="B5" s="2">
        <v>1</v>
      </c>
      <c r="C5" s="2">
        <v>0</v>
      </c>
      <c r="D5" s="2">
        <v>0</v>
      </c>
      <c r="E5" s="2">
        <v>0</v>
      </c>
      <c r="F5" s="2">
        <v>1</v>
      </c>
      <c r="G5" s="2">
        <v>1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2">
        <v>0</v>
      </c>
      <c r="T5" s="13">
        <f aca="true" t="shared" si="0" ref="T5:T33">SUM(B5:S5)</f>
        <v>4</v>
      </c>
      <c r="U5" s="5">
        <f aca="true" t="shared" si="1" ref="U5:U33">T5^2</f>
        <v>16</v>
      </c>
      <c r="V5" s="6">
        <f aca="true" t="shared" si="2" ref="V5:V33">T5/18</f>
        <v>0.2222222222222222</v>
      </c>
      <c r="W5" s="9">
        <f aca="true" t="shared" si="3" ref="W5:W33">1-V5</f>
        <v>0.7777777777777778</v>
      </c>
      <c r="X5" s="4">
        <f aca="true" t="shared" si="4" ref="X5:X33">LN(V5/W5)</f>
        <v>-1.252762968495368</v>
      </c>
      <c r="Y5" s="4">
        <f aca="true" t="shared" si="5" ref="Y5:Y33">X5^2</f>
        <v>1.5694150552333266</v>
      </c>
      <c r="AC5" s="14">
        <f aca="true" t="shared" si="6" ref="AC5:AC33">$AB$4*X5+$B$39</f>
        <v>-1.1919947432702513</v>
      </c>
      <c r="AD5" s="19">
        <f aca="true" t="shared" si="7" ref="AD5:AD33">$AB$4/SQRT(18*V5*W5)</f>
        <v>0.6106037487411048</v>
      </c>
    </row>
    <row r="6" spans="1:30" ht="15">
      <c r="A6" s="3">
        <v>7</v>
      </c>
      <c r="B6" s="2">
        <v>1</v>
      </c>
      <c r="C6" s="2">
        <v>0</v>
      </c>
      <c r="D6" s="2">
        <v>0</v>
      </c>
      <c r="E6" s="2">
        <v>1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1</v>
      </c>
      <c r="M6" s="2">
        <v>1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2">
        <v>0</v>
      </c>
      <c r="T6" s="13">
        <f t="shared" si="0"/>
        <v>5</v>
      </c>
      <c r="U6" s="5">
        <f t="shared" si="1"/>
        <v>25</v>
      </c>
      <c r="V6" s="6">
        <f t="shared" si="2"/>
        <v>0.2777777777777778</v>
      </c>
      <c r="W6" s="9">
        <f t="shared" si="3"/>
        <v>0.7222222222222222</v>
      </c>
      <c r="X6" s="4">
        <f t="shared" si="4"/>
        <v>-0.9555114450274363</v>
      </c>
      <c r="Y6" s="4">
        <f t="shared" si="5"/>
        <v>0.9130021215784195</v>
      </c>
      <c r="AC6" s="14">
        <f t="shared" si="6"/>
        <v>-0.8718537291277351</v>
      </c>
      <c r="AD6" s="19">
        <f t="shared" si="7"/>
        <v>0.5667568808132358</v>
      </c>
    </row>
    <row r="7" spans="1:30" ht="15">
      <c r="A7" s="3">
        <v>17</v>
      </c>
      <c r="B7" s="2">
        <v>1</v>
      </c>
      <c r="C7" s="2">
        <v>0</v>
      </c>
      <c r="D7" s="2">
        <v>1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1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2">
        <v>0</v>
      </c>
      <c r="T7" s="13">
        <f t="shared" si="0"/>
        <v>5</v>
      </c>
      <c r="U7" s="5">
        <f t="shared" si="1"/>
        <v>25</v>
      </c>
      <c r="V7" s="6">
        <f t="shared" si="2"/>
        <v>0.2777777777777778</v>
      </c>
      <c r="W7" s="9">
        <f t="shared" si="3"/>
        <v>0.7222222222222222</v>
      </c>
      <c r="X7" s="4">
        <f t="shared" si="4"/>
        <v>-0.9555114450274363</v>
      </c>
      <c r="Y7" s="4">
        <f t="shared" si="5"/>
        <v>0.9130021215784195</v>
      </c>
      <c r="AC7" s="14">
        <f t="shared" si="6"/>
        <v>-0.8718537291277351</v>
      </c>
      <c r="AD7" s="19">
        <f t="shared" si="7"/>
        <v>0.5667568808132358</v>
      </c>
    </row>
    <row r="8" spans="1:30" ht="15">
      <c r="A8" s="3">
        <v>25</v>
      </c>
      <c r="B8" s="2">
        <v>1</v>
      </c>
      <c r="C8" s="2">
        <v>0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1</v>
      </c>
      <c r="J8" s="2">
        <v>0</v>
      </c>
      <c r="K8" s="2">
        <v>0</v>
      </c>
      <c r="L8" s="2">
        <v>0</v>
      </c>
      <c r="M8" s="2">
        <v>1</v>
      </c>
      <c r="N8" s="2">
        <v>0</v>
      </c>
      <c r="O8" s="2">
        <v>0</v>
      </c>
      <c r="P8" s="2">
        <v>1</v>
      </c>
      <c r="Q8" s="2">
        <v>0</v>
      </c>
      <c r="R8" s="2">
        <v>0</v>
      </c>
      <c r="S8" s="22">
        <v>0</v>
      </c>
      <c r="T8" s="13">
        <f t="shared" si="0"/>
        <v>5</v>
      </c>
      <c r="U8" s="5">
        <f t="shared" si="1"/>
        <v>25</v>
      </c>
      <c r="V8" s="6">
        <f t="shared" si="2"/>
        <v>0.2777777777777778</v>
      </c>
      <c r="W8" s="9">
        <f t="shared" si="3"/>
        <v>0.7222222222222222</v>
      </c>
      <c r="X8" s="4">
        <f t="shared" si="4"/>
        <v>-0.9555114450274363</v>
      </c>
      <c r="Y8" s="4">
        <f t="shared" si="5"/>
        <v>0.9130021215784195</v>
      </c>
      <c r="AC8" s="14">
        <f t="shared" si="6"/>
        <v>-0.8718537291277351</v>
      </c>
      <c r="AD8" s="19">
        <f t="shared" si="7"/>
        <v>0.5667568808132358</v>
      </c>
    </row>
    <row r="9" spans="1:30" ht="15">
      <c r="A9" s="3">
        <v>26</v>
      </c>
      <c r="B9" s="2">
        <v>0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1</v>
      </c>
      <c r="J9" s="2">
        <v>1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1</v>
      </c>
      <c r="R9" s="2">
        <v>0</v>
      </c>
      <c r="S9" s="22">
        <v>0</v>
      </c>
      <c r="T9" s="13">
        <f t="shared" si="0"/>
        <v>5</v>
      </c>
      <c r="U9" s="5">
        <f t="shared" si="1"/>
        <v>25</v>
      </c>
      <c r="V9" s="6">
        <f t="shared" si="2"/>
        <v>0.2777777777777778</v>
      </c>
      <c r="W9" s="9">
        <f t="shared" si="3"/>
        <v>0.7222222222222222</v>
      </c>
      <c r="X9" s="4">
        <f t="shared" si="4"/>
        <v>-0.9555114450274363</v>
      </c>
      <c r="Y9" s="4">
        <f t="shared" si="5"/>
        <v>0.9130021215784195</v>
      </c>
      <c r="AC9" s="14">
        <f t="shared" si="6"/>
        <v>-0.8718537291277351</v>
      </c>
      <c r="AD9" s="19">
        <f t="shared" si="7"/>
        <v>0.5667568808132358</v>
      </c>
    </row>
    <row r="10" spans="1:30" ht="15">
      <c r="A10" s="3">
        <v>30</v>
      </c>
      <c r="B10" s="2">
        <v>0</v>
      </c>
      <c r="C10" s="2">
        <v>1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1</v>
      </c>
      <c r="S10" s="22">
        <v>0</v>
      </c>
      <c r="T10" s="13">
        <f t="shared" si="0"/>
        <v>5</v>
      </c>
      <c r="U10" s="5">
        <f t="shared" si="1"/>
        <v>25</v>
      </c>
      <c r="V10" s="6">
        <f t="shared" si="2"/>
        <v>0.2777777777777778</v>
      </c>
      <c r="W10" s="9">
        <f t="shared" si="3"/>
        <v>0.7222222222222222</v>
      </c>
      <c r="X10" s="4">
        <f t="shared" si="4"/>
        <v>-0.9555114450274363</v>
      </c>
      <c r="Y10" s="4">
        <f t="shared" si="5"/>
        <v>0.9130021215784195</v>
      </c>
      <c r="AC10" s="14">
        <f t="shared" si="6"/>
        <v>-0.8718537291277351</v>
      </c>
      <c r="AD10" s="19">
        <f t="shared" si="7"/>
        <v>0.5667568808132358</v>
      </c>
    </row>
    <row r="11" spans="1:30" ht="15">
      <c r="A11" s="3">
        <v>6</v>
      </c>
      <c r="B11" s="2">
        <v>1</v>
      </c>
      <c r="C11" s="2">
        <v>1</v>
      </c>
      <c r="D11" s="2">
        <v>1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2">
        <v>0</v>
      </c>
      <c r="O11" s="2">
        <v>1</v>
      </c>
      <c r="P11" s="2">
        <v>0</v>
      </c>
      <c r="Q11" s="2">
        <v>0</v>
      </c>
      <c r="R11" s="2">
        <v>0</v>
      </c>
      <c r="S11" s="22">
        <v>0</v>
      </c>
      <c r="T11" s="13">
        <f t="shared" si="0"/>
        <v>6</v>
      </c>
      <c r="U11" s="5">
        <f t="shared" si="1"/>
        <v>36</v>
      </c>
      <c r="V11" s="6">
        <f t="shared" si="2"/>
        <v>0.3333333333333333</v>
      </c>
      <c r="W11" s="9">
        <f t="shared" si="3"/>
        <v>0.6666666666666667</v>
      </c>
      <c r="X11" s="4">
        <f t="shared" si="4"/>
        <v>-0.6931471805599455</v>
      </c>
      <c r="Y11" s="4">
        <f t="shared" si="5"/>
        <v>0.4804530139182017</v>
      </c>
      <c r="AC11" s="14">
        <f t="shared" si="6"/>
        <v>-0.5892864247739886</v>
      </c>
      <c r="AD11" s="19">
        <f t="shared" si="7"/>
        <v>0.5385018895909106</v>
      </c>
    </row>
    <row r="12" spans="1:30" ht="15">
      <c r="A12" s="3">
        <v>16</v>
      </c>
      <c r="B12" s="2">
        <v>0</v>
      </c>
      <c r="C12" s="2">
        <v>1</v>
      </c>
      <c r="D12" s="2">
        <v>1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1</v>
      </c>
      <c r="N12" s="2">
        <v>0</v>
      </c>
      <c r="O12" s="2">
        <v>1</v>
      </c>
      <c r="P12" s="2">
        <v>0</v>
      </c>
      <c r="Q12" s="2">
        <v>0</v>
      </c>
      <c r="R12" s="2">
        <v>0</v>
      </c>
      <c r="S12" s="22">
        <v>0</v>
      </c>
      <c r="T12" s="13">
        <f t="shared" si="0"/>
        <v>6</v>
      </c>
      <c r="U12" s="5">
        <f t="shared" si="1"/>
        <v>36</v>
      </c>
      <c r="V12" s="6">
        <f t="shared" si="2"/>
        <v>0.3333333333333333</v>
      </c>
      <c r="W12" s="9">
        <f t="shared" si="3"/>
        <v>0.6666666666666667</v>
      </c>
      <c r="X12" s="4">
        <f t="shared" si="4"/>
        <v>-0.6931471805599455</v>
      </c>
      <c r="Y12" s="4">
        <f t="shared" si="5"/>
        <v>0.4804530139182017</v>
      </c>
      <c r="AC12" s="14">
        <f t="shared" si="6"/>
        <v>-0.5892864247739886</v>
      </c>
      <c r="AD12" s="19">
        <f t="shared" si="7"/>
        <v>0.5385018895909106</v>
      </c>
    </row>
    <row r="13" spans="1:30" ht="15">
      <c r="A13" s="3">
        <v>19</v>
      </c>
      <c r="B13" s="2">
        <v>1</v>
      </c>
      <c r="C13" s="2">
        <v>0</v>
      </c>
      <c r="D13" s="2">
        <v>0</v>
      </c>
      <c r="E13" s="2">
        <v>0</v>
      </c>
      <c r="F13" s="2">
        <v>1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</v>
      </c>
      <c r="P13" s="2">
        <v>0</v>
      </c>
      <c r="Q13" s="2">
        <v>0</v>
      </c>
      <c r="R13" s="2">
        <v>1</v>
      </c>
      <c r="S13" s="22">
        <v>1</v>
      </c>
      <c r="T13" s="13">
        <f t="shared" si="0"/>
        <v>6</v>
      </c>
      <c r="U13" s="5">
        <f t="shared" si="1"/>
        <v>36</v>
      </c>
      <c r="V13" s="6">
        <f t="shared" si="2"/>
        <v>0.3333333333333333</v>
      </c>
      <c r="W13" s="9">
        <f t="shared" si="3"/>
        <v>0.6666666666666667</v>
      </c>
      <c r="X13" s="4">
        <f t="shared" si="4"/>
        <v>-0.6931471805599455</v>
      </c>
      <c r="Y13" s="4">
        <f t="shared" si="5"/>
        <v>0.4804530139182017</v>
      </c>
      <c r="AC13" s="14">
        <f t="shared" si="6"/>
        <v>-0.5892864247739886</v>
      </c>
      <c r="AD13" s="19">
        <f t="shared" si="7"/>
        <v>0.5385018895909106</v>
      </c>
    </row>
    <row r="14" spans="1:30" ht="15">
      <c r="A14" s="3">
        <v>27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2">
        <v>0</v>
      </c>
      <c r="T14" s="13">
        <f t="shared" si="0"/>
        <v>6</v>
      </c>
      <c r="U14" s="5">
        <f t="shared" si="1"/>
        <v>36</v>
      </c>
      <c r="V14" s="6">
        <f t="shared" si="2"/>
        <v>0.3333333333333333</v>
      </c>
      <c r="W14" s="9">
        <f t="shared" si="3"/>
        <v>0.6666666666666667</v>
      </c>
      <c r="X14" s="4">
        <f t="shared" si="4"/>
        <v>-0.6931471805599455</v>
      </c>
      <c r="Y14" s="4">
        <f t="shared" si="5"/>
        <v>0.4804530139182017</v>
      </c>
      <c r="AC14" s="14">
        <f t="shared" si="6"/>
        <v>-0.5892864247739886</v>
      </c>
      <c r="AD14" s="19">
        <f t="shared" si="7"/>
        <v>0.5385018895909106</v>
      </c>
    </row>
    <row r="15" spans="1:30" ht="15">
      <c r="A15" s="3">
        <v>18</v>
      </c>
      <c r="B15" s="2">
        <v>0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0</v>
      </c>
      <c r="I15" s="2">
        <v>1</v>
      </c>
      <c r="J15" s="2">
        <v>0</v>
      </c>
      <c r="K15" s="2">
        <v>0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2">
        <v>0</v>
      </c>
      <c r="T15" s="13">
        <f t="shared" si="0"/>
        <v>7</v>
      </c>
      <c r="U15" s="5">
        <f t="shared" si="1"/>
        <v>49</v>
      </c>
      <c r="V15" s="6">
        <f t="shared" si="2"/>
        <v>0.3888888888888889</v>
      </c>
      <c r="W15" s="9">
        <f t="shared" si="3"/>
        <v>0.6111111111111112</v>
      </c>
      <c r="X15" s="4">
        <f t="shared" si="4"/>
        <v>-0.45198512374305727</v>
      </c>
      <c r="Y15" s="4">
        <f t="shared" si="5"/>
        <v>0.2042905520850268</v>
      </c>
      <c r="AC15" s="14">
        <f t="shared" si="6"/>
        <v>-0.32955397818693893</v>
      </c>
      <c r="AD15" s="19">
        <f t="shared" si="7"/>
        <v>0.5207246265640988</v>
      </c>
    </row>
    <row r="16" spans="1:30" ht="15">
      <c r="A16" s="3">
        <v>20</v>
      </c>
      <c r="B16" s="2">
        <v>1</v>
      </c>
      <c r="C16" s="2">
        <v>0</v>
      </c>
      <c r="D16" s="2">
        <v>0</v>
      </c>
      <c r="E16" s="2">
        <v>0</v>
      </c>
      <c r="F16" s="2">
        <v>0</v>
      </c>
      <c r="G16" s="2">
        <v>1</v>
      </c>
      <c r="H16" s="2">
        <v>1</v>
      </c>
      <c r="I16" s="2">
        <v>0</v>
      </c>
      <c r="J16" s="2">
        <v>1</v>
      </c>
      <c r="K16" s="2">
        <v>0</v>
      </c>
      <c r="L16" s="2">
        <v>1</v>
      </c>
      <c r="M16" s="2">
        <v>0</v>
      </c>
      <c r="N16" s="2">
        <v>0</v>
      </c>
      <c r="O16" s="2">
        <v>0</v>
      </c>
      <c r="P16" s="2">
        <v>1</v>
      </c>
      <c r="Q16" s="2">
        <v>1</v>
      </c>
      <c r="R16" s="2">
        <v>0</v>
      </c>
      <c r="S16" s="22">
        <v>0</v>
      </c>
      <c r="T16" s="13">
        <f t="shared" si="0"/>
        <v>7</v>
      </c>
      <c r="U16" s="5">
        <f t="shared" si="1"/>
        <v>49</v>
      </c>
      <c r="V16" s="6">
        <f t="shared" si="2"/>
        <v>0.3888888888888889</v>
      </c>
      <c r="W16" s="9">
        <f t="shared" si="3"/>
        <v>0.6111111111111112</v>
      </c>
      <c r="X16" s="4">
        <f t="shared" si="4"/>
        <v>-0.45198512374305727</v>
      </c>
      <c r="Y16" s="4">
        <f t="shared" si="5"/>
        <v>0.2042905520850268</v>
      </c>
      <c r="AC16" s="14">
        <f t="shared" si="6"/>
        <v>-0.32955397818693893</v>
      </c>
      <c r="AD16" s="19">
        <f t="shared" si="7"/>
        <v>0.5207246265640988</v>
      </c>
    </row>
    <row r="17" spans="1:30" ht="15">
      <c r="A17" s="3">
        <v>8</v>
      </c>
      <c r="B17" s="2">
        <v>1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0</v>
      </c>
      <c r="I17" s="2">
        <v>1</v>
      </c>
      <c r="J17" s="2">
        <v>0</v>
      </c>
      <c r="K17" s="2">
        <v>0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2">
        <v>0</v>
      </c>
      <c r="T17" s="13">
        <f t="shared" si="0"/>
        <v>8</v>
      </c>
      <c r="U17" s="5">
        <f t="shared" si="1"/>
        <v>64</v>
      </c>
      <c r="V17" s="6">
        <f t="shared" si="2"/>
        <v>0.4444444444444444</v>
      </c>
      <c r="W17" s="9">
        <f t="shared" si="3"/>
        <v>0.5555555555555556</v>
      </c>
      <c r="X17" s="4">
        <f t="shared" si="4"/>
        <v>-0.22314355131420985</v>
      </c>
      <c r="Y17" s="4">
        <f t="shared" si="5"/>
        <v>0.0497930444931174</v>
      </c>
      <c r="AC17" s="14">
        <f t="shared" si="6"/>
        <v>-0.08309073984715981</v>
      </c>
      <c r="AD17" s="19">
        <f t="shared" si="7"/>
        <v>0.5108677486235387</v>
      </c>
    </row>
    <row r="18" spans="1:30" ht="15">
      <c r="A18" s="3">
        <v>24</v>
      </c>
      <c r="B18" s="2">
        <v>1</v>
      </c>
      <c r="C18" s="2">
        <v>0</v>
      </c>
      <c r="D18" s="2">
        <v>0</v>
      </c>
      <c r="E18" s="2">
        <v>1</v>
      </c>
      <c r="F18" s="2">
        <v>0</v>
      </c>
      <c r="G18" s="2">
        <v>0</v>
      </c>
      <c r="H18" s="2">
        <v>1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1</v>
      </c>
      <c r="O18" s="2">
        <v>1</v>
      </c>
      <c r="P18" s="2">
        <v>0</v>
      </c>
      <c r="Q18" s="2">
        <v>1</v>
      </c>
      <c r="R18" s="2">
        <v>0</v>
      </c>
      <c r="S18" s="22">
        <v>1</v>
      </c>
      <c r="T18" s="13">
        <f t="shared" si="0"/>
        <v>8</v>
      </c>
      <c r="U18" s="5">
        <f t="shared" si="1"/>
        <v>64</v>
      </c>
      <c r="V18" s="6">
        <f t="shared" si="2"/>
        <v>0.4444444444444444</v>
      </c>
      <c r="W18" s="9">
        <f t="shared" si="3"/>
        <v>0.5555555555555556</v>
      </c>
      <c r="X18" s="4">
        <f t="shared" si="4"/>
        <v>-0.22314355131420985</v>
      </c>
      <c r="Y18" s="4">
        <f t="shared" si="5"/>
        <v>0.0497930444931174</v>
      </c>
      <c r="AC18" s="14">
        <f t="shared" si="6"/>
        <v>-0.08309073984715981</v>
      </c>
      <c r="AD18" s="19">
        <f t="shared" si="7"/>
        <v>0.5108677486235387</v>
      </c>
    </row>
    <row r="19" spans="1:30" ht="15">
      <c r="A19" s="3">
        <v>29</v>
      </c>
      <c r="B19" s="2">
        <v>0</v>
      </c>
      <c r="C19" s="2">
        <v>1</v>
      </c>
      <c r="D19" s="2">
        <v>1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1</v>
      </c>
      <c r="K19" s="2">
        <v>1</v>
      </c>
      <c r="L19" s="2">
        <v>0</v>
      </c>
      <c r="M19" s="2">
        <v>0</v>
      </c>
      <c r="N19" s="2">
        <v>1</v>
      </c>
      <c r="O19" s="2">
        <v>0</v>
      </c>
      <c r="P19" s="2">
        <v>0</v>
      </c>
      <c r="Q19" s="2">
        <v>0</v>
      </c>
      <c r="R19" s="2">
        <v>1</v>
      </c>
      <c r="S19" s="22">
        <v>1</v>
      </c>
      <c r="T19" s="13">
        <f t="shared" si="0"/>
        <v>8</v>
      </c>
      <c r="U19" s="5">
        <f t="shared" si="1"/>
        <v>64</v>
      </c>
      <c r="V19" s="6">
        <f t="shared" si="2"/>
        <v>0.4444444444444444</v>
      </c>
      <c r="W19" s="9">
        <f t="shared" si="3"/>
        <v>0.5555555555555556</v>
      </c>
      <c r="X19" s="4">
        <f t="shared" si="4"/>
        <v>-0.22314355131420985</v>
      </c>
      <c r="Y19" s="4">
        <f t="shared" si="5"/>
        <v>0.0497930444931174</v>
      </c>
      <c r="AC19" s="14">
        <f t="shared" si="6"/>
        <v>-0.08309073984715981</v>
      </c>
      <c r="AD19" s="19">
        <f t="shared" si="7"/>
        <v>0.5108677486235387</v>
      </c>
    </row>
    <row r="20" spans="1:30" ht="15">
      <c r="A20" s="3">
        <v>14</v>
      </c>
      <c r="B20" s="2">
        <v>1</v>
      </c>
      <c r="C20" s="2">
        <v>1</v>
      </c>
      <c r="D20" s="2">
        <v>0</v>
      </c>
      <c r="E20" s="2">
        <v>1</v>
      </c>
      <c r="F20" s="2">
        <v>1</v>
      </c>
      <c r="G20" s="2">
        <v>0</v>
      </c>
      <c r="H20" s="2">
        <v>1</v>
      </c>
      <c r="I20" s="2">
        <v>1</v>
      </c>
      <c r="J20" s="2">
        <v>1</v>
      </c>
      <c r="K20" s="2">
        <v>0</v>
      </c>
      <c r="L20" s="2">
        <v>0</v>
      </c>
      <c r="M20" s="2">
        <v>0</v>
      </c>
      <c r="N20" s="2">
        <v>1</v>
      </c>
      <c r="O20" s="2">
        <v>1</v>
      </c>
      <c r="P20" s="2">
        <v>0</v>
      </c>
      <c r="Q20" s="2">
        <v>0</v>
      </c>
      <c r="R20" s="2">
        <v>0</v>
      </c>
      <c r="S20" s="22">
        <v>0</v>
      </c>
      <c r="T20" s="13">
        <f t="shared" si="0"/>
        <v>9</v>
      </c>
      <c r="U20" s="5">
        <f t="shared" si="1"/>
        <v>81</v>
      </c>
      <c r="V20" s="6">
        <f t="shared" si="2"/>
        <v>0.5</v>
      </c>
      <c r="W20" s="9">
        <f t="shared" si="3"/>
        <v>0.5</v>
      </c>
      <c r="X20" s="4">
        <f t="shared" si="4"/>
        <v>0</v>
      </c>
      <c r="Y20" s="4">
        <f t="shared" si="5"/>
        <v>0</v>
      </c>
      <c r="AC20" s="14">
        <f t="shared" si="6"/>
        <v>0.15723570821829685</v>
      </c>
      <c r="AD20" s="19">
        <f t="shared" si="7"/>
        <v>0.5077044504153366</v>
      </c>
    </row>
    <row r="21" spans="1:30" ht="15">
      <c r="A21" s="3">
        <v>21</v>
      </c>
      <c r="B21" s="2">
        <v>0</v>
      </c>
      <c r="C21" s="2">
        <v>1</v>
      </c>
      <c r="D21" s="2">
        <v>1</v>
      </c>
      <c r="E21" s="2">
        <v>0</v>
      </c>
      <c r="F21" s="2">
        <v>1</v>
      </c>
      <c r="G21" s="2">
        <v>1</v>
      </c>
      <c r="H21" s="2">
        <v>0</v>
      </c>
      <c r="I21" s="2">
        <v>0</v>
      </c>
      <c r="J21" s="2">
        <v>1</v>
      </c>
      <c r="K21" s="2">
        <v>1</v>
      </c>
      <c r="L21" s="2">
        <v>0</v>
      </c>
      <c r="M21" s="2">
        <v>1</v>
      </c>
      <c r="N21" s="2">
        <v>0</v>
      </c>
      <c r="O21" s="2">
        <v>0</v>
      </c>
      <c r="P21" s="2">
        <v>1</v>
      </c>
      <c r="Q21" s="2">
        <v>0</v>
      </c>
      <c r="R21" s="2">
        <v>0</v>
      </c>
      <c r="S21" s="22">
        <v>1</v>
      </c>
      <c r="T21" s="13">
        <f t="shared" si="0"/>
        <v>9</v>
      </c>
      <c r="U21" s="5">
        <f t="shared" si="1"/>
        <v>81</v>
      </c>
      <c r="V21" s="6">
        <f t="shared" si="2"/>
        <v>0.5</v>
      </c>
      <c r="W21" s="9">
        <f t="shared" si="3"/>
        <v>0.5</v>
      </c>
      <c r="X21" s="4">
        <f t="shared" si="4"/>
        <v>0</v>
      </c>
      <c r="Y21" s="4">
        <f t="shared" si="5"/>
        <v>0</v>
      </c>
      <c r="AC21" s="14">
        <f t="shared" si="6"/>
        <v>0.15723570821829685</v>
      </c>
      <c r="AD21" s="19">
        <f t="shared" si="7"/>
        <v>0.5077044504153366</v>
      </c>
    </row>
    <row r="22" spans="1:30" ht="15">
      <c r="A22" s="3">
        <v>28</v>
      </c>
      <c r="B22" s="2">
        <v>1</v>
      </c>
      <c r="C22" s="2">
        <v>1</v>
      </c>
      <c r="D22" s="2">
        <v>0</v>
      </c>
      <c r="E22" s="2">
        <v>0</v>
      </c>
      <c r="F22" s="2">
        <v>1</v>
      </c>
      <c r="G22" s="2">
        <v>1</v>
      </c>
      <c r="H22" s="2">
        <v>1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1</v>
      </c>
      <c r="O22" s="2">
        <v>1</v>
      </c>
      <c r="P22" s="2">
        <v>1</v>
      </c>
      <c r="Q22" s="2">
        <v>0</v>
      </c>
      <c r="R22" s="2">
        <v>0</v>
      </c>
      <c r="S22" s="22">
        <v>0</v>
      </c>
      <c r="T22" s="13">
        <f t="shared" si="0"/>
        <v>9</v>
      </c>
      <c r="U22" s="5">
        <f t="shared" si="1"/>
        <v>81</v>
      </c>
      <c r="V22" s="6">
        <f t="shared" si="2"/>
        <v>0.5</v>
      </c>
      <c r="W22" s="9">
        <f t="shared" si="3"/>
        <v>0.5</v>
      </c>
      <c r="X22" s="4">
        <f t="shared" si="4"/>
        <v>0</v>
      </c>
      <c r="Y22" s="4">
        <f t="shared" si="5"/>
        <v>0</v>
      </c>
      <c r="AC22" s="14">
        <f t="shared" si="6"/>
        <v>0.15723570821829685</v>
      </c>
      <c r="AD22" s="19">
        <f t="shared" si="7"/>
        <v>0.5077044504153366</v>
      </c>
    </row>
    <row r="23" spans="1:30" ht="15">
      <c r="A23" s="3">
        <v>2</v>
      </c>
      <c r="B23" s="2">
        <v>1</v>
      </c>
      <c r="C23" s="2">
        <v>1</v>
      </c>
      <c r="D23" s="2">
        <v>1</v>
      </c>
      <c r="E23" s="2">
        <v>0</v>
      </c>
      <c r="F23" s="2">
        <v>1</v>
      </c>
      <c r="G23" s="2">
        <v>1</v>
      </c>
      <c r="H23" s="2">
        <v>1</v>
      </c>
      <c r="I23" s="2">
        <v>0</v>
      </c>
      <c r="J23" s="2">
        <v>0</v>
      </c>
      <c r="K23" s="2">
        <v>1</v>
      </c>
      <c r="L23" s="2">
        <v>1</v>
      </c>
      <c r="M23" s="2">
        <v>0</v>
      </c>
      <c r="N23" s="2">
        <v>1</v>
      </c>
      <c r="O23" s="2">
        <v>1</v>
      </c>
      <c r="P23" s="2">
        <v>0</v>
      </c>
      <c r="Q23" s="2">
        <v>0</v>
      </c>
      <c r="R23" s="2">
        <v>0</v>
      </c>
      <c r="S23" s="22">
        <v>0</v>
      </c>
      <c r="T23" s="13">
        <f t="shared" si="0"/>
        <v>10</v>
      </c>
      <c r="U23" s="5">
        <f t="shared" si="1"/>
        <v>100</v>
      </c>
      <c r="V23" s="6">
        <f t="shared" si="2"/>
        <v>0.5555555555555556</v>
      </c>
      <c r="W23" s="9">
        <f t="shared" si="3"/>
        <v>0.4444444444444444</v>
      </c>
      <c r="X23" s="4">
        <f t="shared" si="4"/>
        <v>0.22314355131420993</v>
      </c>
      <c r="Y23" s="4">
        <f t="shared" si="5"/>
        <v>0.04979304449311744</v>
      </c>
      <c r="AC23" s="14">
        <f t="shared" si="6"/>
        <v>0.3975621562837536</v>
      </c>
      <c r="AD23" s="19">
        <f t="shared" si="7"/>
        <v>0.5108677486235387</v>
      </c>
    </row>
    <row r="24" spans="1:30" ht="15">
      <c r="A24" s="3">
        <v>4</v>
      </c>
      <c r="B24" s="2">
        <v>1</v>
      </c>
      <c r="C24" s="2">
        <v>1</v>
      </c>
      <c r="D24" s="2">
        <v>0</v>
      </c>
      <c r="E24" s="2">
        <v>1</v>
      </c>
      <c r="F24" s="2">
        <v>1</v>
      </c>
      <c r="G24" s="2">
        <v>0</v>
      </c>
      <c r="H24" s="2">
        <v>1</v>
      </c>
      <c r="I24" s="2">
        <v>1</v>
      </c>
      <c r="J24" s="2">
        <v>1</v>
      </c>
      <c r="K24" s="2">
        <v>0</v>
      </c>
      <c r="L24" s="2">
        <v>0</v>
      </c>
      <c r="M24" s="2">
        <v>0</v>
      </c>
      <c r="N24" s="2">
        <v>1</v>
      </c>
      <c r="O24" s="2">
        <v>1</v>
      </c>
      <c r="P24" s="2">
        <v>0</v>
      </c>
      <c r="Q24" s="2">
        <v>0</v>
      </c>
      <c r="R24" s="2">
        <v>0</v>
      </c>
      <c r="S24" s="22">
        <v>1</v>
      </c>
      <c r="T24" s="13">
        <f t="shared" si="0"/>
        <v>10</v>
      </c>
      <c r="U24" s="5">
        <f t="shared" si="1"/>
        <v>100</v>
      </c>
      <c r="V24" s="6">
        <f t="shared" si="2"/>
        <v>0.5555555555555556</v>
      </c>
      <c r="W24" s="9">
        <f t="shared" si="3"/>
        <v>0.4444444444444444</v>
      </c>
      <c r="X24" s="4">
        <f t="shared" si="4"/>
        <v>0.22314355131420993</v>
      </c>
      <c r="Y24" s="4">
        <f t="shared" si="5"/>
        <v>0.04979304449311744</v>
      </c>
      <c r="AC24" s="14">
        <f t="shared" si="6"/>
        <v>0.3975621562837536</v>
      </c>
      <c r="AD24" s="19">
        <f t="shared" si="7"/>
        <v>0.5108677486235387</v>
      </c>
    </row>
    <row r="25" spans="1:30" ht="15">
      <c r="A25" s="3">
        <v>5</v>
      </c>
      <c r="B25" s="2">
        <v>1</v>
      </c>
      <c r="C25" s="2">
        <v>1</v>
      </c>
      <c r="D25" s="2">
        <v>1</v>
      </c>
      <c r="E25" s="2">
        <v>1</v>
      </c>
      <c r="F25" s="2">
        <v>0</v>
      </c>
      <c r="G25" s="2">
        <v>1</v>
      </c>
      <c r="H25" s="2">
        <v>0</v>
      </c>
      <c r="I25" s="2">
        <v>0</v>
      </c>
      <c r="J25" s="2">
        <v>1</v>
      </c>
      <c r="K25" s="2">
        <v>0</v>
      </c>
      <c r="L25" s="2">
        <v>0</v>
      </c>
      <c r="M25" s="2">
        <v>1</v>
      </c>
      <c r="N25" s="2">
        <v>0</v>
      </c>
      <c r="O25" s="2">
        <v>0</v>
      </c>
      <c r="P25" s="2">
        <v>1</v>
      </c>
      <c r="Q25" s="2">
        <v>1</v>
      </c>
      <c r="R25" s="2">
        <v>1</v>
      </c>
      <c r="S25" s="22">
        <v>0</v>
      </c>
      <c r="T25" s="13">
        <f t="shared" si="0"/>
        <v>10</v>
      </c>
      <c r="U25" s="5">
        <f t="shared" si="1"/>
        <v>100</v>
      </c>
      <c r="V25" s="6">
        <f t="shared" si="2"/>
        <v>0.5555555555555556</v>
      </c>
      <c r="W25" s="9">
        <f t="shared" si="3"/>
        <v>0.4444444444444444</v>
      </c>
      <c r="X25" s="4">
        <f t="shared" si="4"/>
        <v>0.22314355131420993</v>
      </c>
      <c r="Y25" s="4">
        <f t="shared" si="5"/>
        <v>0.04979304449311744</v>
      </c>
      <c r="AC25" s="14">
        <f t="shared" si="6"/>
        <v>0.3975621562837536</v>
      </c>
      <c r="AD25" s="19">
        <f t="shared" si="7"/>
        <v>0.5108677486235387</v>
      </c>
    </row>
    <row r="26" spans="1:30" ht="15">
      <c r="A26" s="3">
        <v>15</v>
      </c>
      <c r="B26" s="2">
        <v>1</v>
      </c>
      <c r="C26" s="2">
        <v>1</v>
      </c>
      <c r="D26" s="2">
        <v>1</v>
      </c>
      <c r="E26" s="2">
        <v>1</v>
      </c>
      <c r="F26" s="2">
        <v>0</v>
      </c>
      <c r="G26" s="2">
        <v>1</v>
      </c>
      <c r="H26" s="2">
        <v>0</v>
      </c>
      <c r="I26" s="2">
        <v>0</v>
      </c>
      <c r="J26" s="2">
        <v>1</v>
      </c>
      <c r="K26" s="2">
        <v>0</v>
      </c>
      <c r="L26" s="2">
        <v>0</v>
      </c>
      <c r="M26" s="2">
        <v>1</v>
      </c>
      <c r="N26" s="2">
        <v>0</v>
      </c>
      <c r="O26" s="2">
        <v>0</v>
      </c>
      <c r="P26" s="2">
        <v>1</v>
      </c>
      <c r="Q26" s="2">
        <v>1</v>
      </c>
      <c r="R26" s="2">
        <v>1</v>
      </c>
      <c r="S26" s="22">
        <v>0</v>
      </c>
      <c r="T26" s="13">
        <f t="shared" si="0"/>
        <v>10</v>
      </c>
      <c r="U26" s="5">
        <f t="shared" si="1"/>
        <v>100</v>
      </c>
      <c r="V26" s="6">
        <f t="shared" si="2"/>
        <v>0.5555555555555556</v>
      </c>
      <c r="W26" s="9">
        <f t="shared" si="3"/>
        <v>0.4444444444444444</v>
      </c>
      <c r="X26" s="4">
        <f t="shared" si="4"/>
        <v>0.22314355131420993</v>
      </c>
      <c r="Y26" s="4">
        <f t="shared" si="5"/>
        <v>0.04979304449311744</v>
      </c>
      <c r="AC26" s="14">
        <f t="shared" si="6"/>
        <v>0.3975621562837536</v>
      </c>
      <c r="AD26" s="19">
        <f t="shared" si="7"/>
        <v>0.5108677486235387</v>
      </c>
    </row>
    <row r="27" spans="1:30" ht="15">
      <c r="A27" s="3">
        <v>23</v>
      </c>
      <c r="B27" s="2">
        <v>1</v>
      </c>
      <c r="C27" s="2">
        <v>0</v>
      </c>
      <c r="D27" s="2">
        <v>1</v>
      </c>
      <c r="E27" s="2">
        <v>0</v>
      </c>
      <c r="F27" s="2">
        <v>1</v>
      </c>
      <c r="G27" s="2">
        <v>1</v>
      </c>
      <c r="H27" s="2">
        <v>1</v>
      </c>
      <c r="I27" s="2">
        <v>1</v>
      </c>
      <c r="J27" s="2">
        <v>0</v>
      </c>
      <c r="K27" s="2">
        <v>1</v>
      </c>
      <c r="L27" s="2">
        <v>1</v>
      </c>
      <c r="M27" s="2">
        <v>1</v>
      </c>
      <c r="N27" s="2">
        <v>0</v>
      </c>
      <c r="O27" s="2">
        <v>0</v>
      </c>
      <c r="P27" s="2">
        <v>0</v>
      </c>
      <c r="Q27" s="2">
        <v>0</v>
      </c>
      <c r="R27" s="2">
        <v>1</v>
      </c>
      <c r="S27" s="22">
        <v>0</v>
      </c>
      <c r="T27" s="13">
        <f t="shared" si="0"/>
        <v>10</v>
      </c>
      <c r="U27" s="5">
        <f t="shared" si="1"/>
        <v>100</v>
      </c>
      <c r="V27" s="6">
        <f t="shared" si="2"/>
        <v>0.5555555555555556</v>
      </c>
      <c r="W27" s="9">
        <f t="shared" si="3"/>
        <v>0.4444444444444444</v>
      </c>
      <c r="X27" s="4">
        <f t="shared" si="4"/>
        <v>0.22314355131420993</v>
      </c>
      <c r="Y27" s="4">
        <f t="shared" si="5"/>
        <v>0.04979304449311744</v>
      </c>
      <c r="AC27" s="14">
        <f t="shared" si="6"/>
        <v>0.3975621562837536</v>
      </c>
      <c r="AD27" s="19">
        <f t="shared" si="7"/>
        <v>0.5108677486235387</v>
      </c>
    </row>
    <row r="28" spans="1:30" ht="15">
      <c r="A28" s="3">
        <v>9</v>
      </c>
      <c r="B28" s="2">
        <v>1</v>
      </c>
      <c r="C28" s="2">
        <v>1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  <c r="N28" s="2">
        <v>1</v>
      </c>
      <c r="O28" s="2">
        <v>1</v>
      </c>
      <c r="P28" s="2">
        <v>0</v>
      </c>
      <c r="Q28" s="2">
        <v>0</v>
      </c>
      <c r="R28" s="2">
        <v>0</v>
      </c>
      <c r="S28" s="22">
        <v>1</v>
      </c>
      <c r="T28" s="13">
        <f t="shared" si="0"/>
        <v>11</v>
      </c>
      <c r="U28" s="5">
        <f t="shared" si="1"/>
        <v>121</v>
      </c>
      <c r="V28" s="6">
        <f t="shared" si="2"/>
        <v>0.6111111111111112</v>
      </c>
      <c r="W28" s="9">
        <f t="shared" si="3"/>
        <v>0.38888888888888884</v>
      </c>
      <c r="X28" s="4">
        <f t="shared" si="4"/>
        <v>0.4519851237430575</v>
      </c>
      <c r="Y28" s="4">
        <f t="shared" si="5"/>
        <v>0.204290552085027</v>
      </c>
      <c r="AC28" s="14">
        <f t="shared" si="6"/>
        <v>0.6440253946235328</v>
      </c>
      <c r="AD28" s="19">
        <f t="shared" si="7"/>
        <v>0.5207246265640989</v>
      </c>
    </row>
    <row r="29" spans="1:30" ht="15">
      <c r="A29" s="3">
        <v>10</v>
      </c>
      <c r="B29" s="2">
        <v>1</v>
      </c>
      <c r="C29" s="2">
        <v>1</v>
      </c>
      <c r="D29" s="2">
        <v>1</v>
      </c>
      <c r="E29" s="2">
        <v>1</v>
      </c>
      <c r="F29" s="2">
        <v>0</v>
      </c>
      <c r="G29" s="2">
        <v>1</v>
      </c>
      <c r="H29" s="2">
        <v>0</v>
      </c>
      <c r="I29" s="2">
        <v>0</v>
      </c>
      <c r="J29" s="2">
        <v>1</v>
      </c>
      <c r="K29" s="2">
        <v>1</v>
      </c>
      <c r="L29" s="2">
        <v>1</v>
      </c>
      <c r="M29" s="2">
        <v>1</v>
      </c>
      <c r="N29" s="2">
        <v>0</v>
      </c>
      <c r="O29" s="2">
        <v>0</v>
      </c>
      <c r="P29" s="2">
        <v>1</v>
      </c>
      <c r="Q29" s="2">
        <v>1</v>
      </c>
      <c r="R29" s="2">
        <v>1</v>
      </c>
      <c r="S29" s="22">
        <v>0</v>
      </c>
      <c r="T29" s="13">
        <f t="shared" si="0"/>
        <v>12</v>
      </c>
      <c r="U29" s="5">
        <f t="shared" si="1"/>
        <v>144</v>
      </c>
      <c r="V29" s="6">
        <f t="shared" si="2"/>
        <v>0.6666666666666666</v>
      </c>
      <c r="W29" s="9">
        <f t="shared" si="3"/>
        <v>0.33333333333333337</v>
      </c>
      <c r="X29" s="4">
        <f t="shared" si="4"/>
        <v>0.6931471805599451</v>
      </c>
      <c r="Y29" s="4">
        <f t="shared" si="5"/>
        <v>0.4804530139182011</v>
      </c>
      <c r="AC29" s="14">
        <f t="shared" si="6"/>
        <v>0.9037578412105818</v>
      </c>
      <c r="AD29" s="19">
        <f t="shared" si="7"/>
        <v>0.5385018895909106</v>
      </c>
    </row>
    <row r="30" spans="1:30" ht="15">
      <c r="A30" s="3">
        <v>12</v>
      </c>
      <c r="B30" s="2">
        <v>1</v>
      </c>
      <c r="C30" s="2">
        <v>1</v>
      </c>
      <c r="D30" s="2">
        <v>1</v>
      </c>
      <c r="E30" s="2">
        <v>0</v>
      </c>
      <c r="F30" s="2">
        <v>1</v>
      </c>
      <c r="G30" s="2">
        <v>1</v>
      </c>
      <c r="H30" s="2">
        <v>1</v>
      </c>
      <c r="I30" s="2">
        <v>0</v>
      </c>
      <c r="J30" s="2">
        <v>0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0</v>
      </c>
      <c r="Q30" s="2">
        <v>1</v>
      </c>
      <c r="R30" s="2">
        <v>0</v>
      </c>
      <c r="S30" s="22">
        <v>0</v>
      </c>
      <c r="T30" s="13">
        <f t="shared" si="0"/>
        <v>12</v>
      </c>
      <c r="U30" s="5">
        <f t="shared" si="1"/>
        <v>144</v>
      </c>
      <c r="V30" s="6">
        <f t="shared" si="2"/>
        <v>0.6666666666666666</v>
      </c>
      <c r="W30" s="9">
        <f t="shared" si="3"/>
        <v>0.33333333333333337</v>
      </c>
      <c r="X30" s="4">
        <f t="shared" si="4"/>
        <v>0.6931471805599451</v>
      </c>
      <c r="Y30" s="4">
        <f t="shared" si="5"/>
        <v>0.4804530139182011</v>
      </c>
      <c r="AC30" s="14">
        <f t="shared" si="6"/>
        <v>0.9037578412105818</v>
      </c>
      <c r="AD30" s="19">
        <f t="shared" si="7"/>
        <v>0.5385018895909106</v>
      </c>
    </row>
    <row r="31" spans="1:30" ht="15">
      <c r="A31" s="3">
        <v>13</v>
      </c>
      <c r="B31" s="2">
        <v>1</v>
      </c>
      <c r="C31" s="2">
        <v>1</v>
      </c>
      <c r="D31" s="2">
        <v>1</v>
      </c>
      <c r="E31" s="2">
        <v>1</v>
      </c>
      <c r="F31" s="2">
        <v>1</v>
      </c>
      <c r="G31" s="2">
        <v>0</v>
      </c>
      <c r="H31" s="2">
        <v>0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0</v>
      </c>
      <c r="P31" s="2">
        <v>1</v>
      </c>
      <c r="Q31" s="2">
        <v>1</v>
      </c>
      <c r="R31" s="2">
        <v>1</v>
      </c>
      <c r="S31" s="22">
        <v>0</v>
      </c>
      <c r="T31" s="13">
        <f t="shared" si="0"/>
        <v>14</v>
      </c>
      <c r="U31" s="5">
        <f t="shared" si="1"/>
        <v>196</v>
      </c>
      <c r="V31" s="6">
        <f t="shared" si="2"/>
        <v>0.7777777777777778</v>
      </c>
      <c r="W31" s="9">
        <f t="shared" si="3"/>
        <v>0.2222222222222222</v>
      </c>
      <c r="X31" s="4">
        <f t="shared" si="4"/>
        <v>1.252762968495368</v>
      </c>
      <c r="Y31" s="4">
        <f t="shared" si="5"/>
        <v>1.5694150552333266</v>
      </c>
      <c r="AC31" s="14">
        <f t="shared" si="6"/>
        <v>1.5064661597068452</v>
      </c>
      <c r="AD31" s="19">
        <f t="shared" si="7"/>
        <v>0.6106037487411049</v>
      </c>
    </row>
    <row r="32" spans="1:30" ht="15">
      <c r="A32" s="3">
        <v>22</v>
      </c>
      <c r="B32" s="2">
        <v>0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0</v>
      </c>
      <c r="N32" s="2">
        <v>1</v>
      </c>
      <c r="O32" s="2">
        <v>1</v>
      </c>
      <c r="P32" s="2">
        <v>1</v>
      </c>
      <c r="Q32" s="2">
        <v>1</v>
      </c>
      <c r="R32" s="2">
        <v>0</v>
      </c>
      <c r="S32" s="23">
        <v>0</v>
      </c>
      <c r="T32" s="13">
        <f t="shared" si="0"/>
        <v>14</v>
      </c>
      <c r="U32" s="5">
        <f t="shared" si="1"/>
        <v>196</v>
      </c>
      <c r="V32" s="6">
        <f t="shared" si="2"/>
        <v>0.7777777777777778</v>
      </c>
      <c r="W32" s="9">
        <f t="shared" si="3"/>
        <v>0.2222222222222222</v>
      </c>
      <c r="X32" s="4">
        <f t="shared" si="4"/>
        <v>1.252762968495368</v>
      </c>
      <c r="Y32" s="4">
        <f t="shared" si="5"/>
        <v>1.5694150552333266</v>
      </c>
      <c r="AC32" s="14">
        <f t="shared" si="6"/>
        <v>1.5064661597068452</v>
      </c>
      <c r="AD32" s="19">
        <f t="shared" si="7"/>
        <v>0.6106037487411049</v>
      </c>
    </row>
    <row r="33" spans="1:30" ht="15">
      <c r="A33" s="3">
        <v>3</v>
      </c>
      <c r="B33" s="2">
        <v>1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0</v>
      </c>
      <c r="P33" s="2">
        <v>1</v>
      </c>
      <c r="Q33" s="2">
        <v>1</v>
      </c>
      <c r="R33" s="2">
        <v>1</v>
      </c>
      <c r="S33" s="22">
        <v>0</v>
      </c>
      <c r="T33" s="13">
        <f t="shared" si="0"/>
        <v>16</v>
      </c>
      <c r="U33" s="5">
        <f t="shared" si="1"/>
        <v>256</v>
      </c>
      <c r="V33" s="6">
        <f t="shared" si="2"/>
        <v>0.8888888888888888</v>
      </c>
      <c r="W33" s="9">
        <f t="shared" si="3"/>
        <v>0.11111111111111116</v>
      </c>
      <c r="X33" s="4">
        <f t="shared" si="4"/>
        <v>2.0794415416798353</v>
      </c>
      <c r="Y33" s="4">
        <f t="shared" si="5"/>
        <v>4.32407712526381</v>
      </c>
      <c r="AC33" s="27">
        <f t="shared" si="6"/>
        <v>2.396802107195152</v>
      </c>
      <c r="AD33" s="19">
        <f t="shared" si="7"/>
        <v>0.8077528343863657</v>
      </c>
    </row>
    <row r="34" spans="1:29" ht="18">
      <c r="A34" s="25" t="s">
        <v>6</v>
      </c>
      <c r="B34" s="26">
        <f>SUM(B4:B33)</f>
        <v>23</v>
      </c>
      <c r="C34" s="26">
        <f aca="true" t="shared" si="8" ref="C34:S34">SUM(C4:C33)</f>
        <v>20</v>
      </c>
      <c r="D34" s="26">
        <f t="shared" si="8"/>
        <v>18</v>
      </c>
      <c r="E34" s="26">
        <f t="shared" si="8"/>
        <v>17</v>
      </c>
      <c r="F34" s="26">
        <f t="shared" si="8"/>
        <v>16</v>
      </c>
      <c r="G34" s="26">
        <f t="shared" si="8"/>
        <v>16</v>
      </c>
      <c r="H34" s="26">
        <f t="shared" si="8"/>
        <v>15</v>
      </c>
      <c r="I34" s="26">
        <f t="shared" si="8"/>
        <v>15</v>
      </c>
      <c r="J34" s="26">
        <f t="shared" si="8"/>
        <v>14</v>
      </c>
      <c r="K34" s="26">
        <f t="shared" si="8"/>
        <v>14</v>
      </c>
      <c r="L34" s="26">
        <f t="shared" si="8"/>
        <v>13</v>
      </c>
      <c r="M34" s="26">
        <f t="shared" si="8"/>
        <v>12</v>
      </c>
      <c r="N34" s="26">
        <f t="shared" si="8"/>
        <v>11</v>
      </c>
      <c r="O34" s="26">
        <f t="shared" si="8"/>
        <v>11</v>
      </c>
      <c r="P34" s="26">
        <f t="shared" si="8"/>
        <v>10</v>
      </c>
      <c r="Q34" s="26">
        <f t="shared" si="8"/>
        <v>10</v>
      </c>
      <c r="R34" s="26">
        <f t="shared" si="8"/>
        <v>9</v>
      </c>
      <c r="S34" s="13">
        <f t="shared" si="8"/>
        <v>6</v>
      </c>
      <c r="X34" s="10" t="s">
        <v>16</v>
      </c>
      <c r="Y34" s="4">
        <f>SUM(Y4:Y33)</f>
        <v>20.08155738854536</v>
      </c>
      <c r="AB34" s="13" t="s">
        <v>16</v>
      </c>
      <c r="AC34" s="14">
        <f>SUM(AC4:AC33)</f>
        <v>-0.07213086002477231</v>
      </c>
    </row>
    <row r="35" spans="1:19" ht="18">
      <c r="A35" s="7" t="s">
        <v>7</v>
      </c>
      <c r="B35" s="6">
        <f>B34/30</f>
        <v>0.7666666666666667</v>
      </c>
      <c r="C35" s="6">
        <f aca="true" t="shared" si="9" ref="C35:S35">C34/30</f>
        <v>0.6666666666666666</v>
      </c>
      <c r="D35" s="6">
        <f t="shared" si="9"/>
        <v>0.6</v>
      </c>
      <c r="E35" s="6">
        <f t="shared" si="9"/>
        <v>0.5666666666666667</v>
      </c>
      <c r="F35" s="6">
        <f t="shared" si="9"/>
        <v>0.5333333333333333</v>
      </c>
      <c r="G35" s="6">
        <f t="shared" si="9"/>
        <v>0.5333333333333333</v>
      </c>
      <c r="H35" s="6">
        <f t="shared" si="9"/>
        <v>0.5</v>
      </c>
      <c r="I35" s="6">
        <f t="shared" si="9"/>
        <v>0.5</v>
      </c>
      <c r="J35" s="6">
        <f t="shared" si="9"/>
        <v>0.4666666666666667</v>
      </c>
      <c r="K35" s="6">
        <f t="shared" si="9"/>
        <v>0.4666666666666667</v>
      </c>
      <c r="L35" s="6">
        <f t="shared" si="9"/>
        <v>0.43333333333333335</v>
      </c>
      <c r="M35" s="6">
        <f t="shared" si="9"/>
        <v>0.4</v>
      </c>
      <c r="N35" s="6">
        <f t="shared" si="9"/>
        <v>0.36666666666666664</v>
      </c>
      <c r="O35" s="6">
        <f t="shared" si="9"/>
        <v>0.36666666666666664</v>
      </c>
      <c r="P35" s="6">
        <f t="shared" si="9"/>
        <v>0.3333333333333333</v>
      </c>
      <c r="Q35" s="6">
        <f t="shared" si="9"/>
        <v>0.3333333333333333</v>
      </c>
      <c r="R35" s="6">
        <f t="shared" si="9"/>
        <v>0.3</v>
      </c>
      <c r="S35" s="6">
        <f t="shared" si="9"/>
        <v>0.2</v>
      </c>
    </row>
    <row r="36" spans="1:19" ht="18">
      <c r="A36" s="7" t="s">
        <v>8</v>
      </c>
      <c r="B36" s="6">
        <f>1-B35</f>
        <v>0.23333333333333328</v>
      </c>
      <c r="C36" s="6">
        <f aca="true" t="shared" si="10" ref="C36:S36">1-C35</f>
        <v>0.33333333333333337</v>
      </c>
      <c r="D36" s="6">
        <f t="shared" si="10"/>
        <v>0.4</v>
      </c>
      <c r="E36" s="6">
        <f t="shared" si="10"/>
        <v>0.43333333333333335</v>
      </c>
      <c r="F36" s="6">
        <f t="shared" si="10"/>
        <v>0.4666666666666667</v>
      </c>
      <c r="G36" s="6">
        <f t="shared" si="10"/>
        <v>0.4666666666666667</v>
      </c>
      <c r="H36" s="6">
        <f t="shared" si="10"/>
        <v>0.5</v>
      </c>
      <c r="I36" s="6">
        <f t="shared" si="10"/>
        <v>0.5</v>
      </c>
      <c r="J36" s="6">
        <f t="shared" si="10"/>
        <v>0.5333333333333333</v>
      </c>
      <c r="K36" s="6">
        <f t="shared" si="10"/>
        <v>0.5333333333333333</v>
      </c>
      <c r="L36" s="6">
        <f t="shared" si="10"/>
        <v>0.5666666666666667</v>
      </c>
      <c r="M36" s="6">
        <f t="shared" si="10"/>
        <v>0.6</v>
      </c>
      <c r="N36" s="6">
        <f t="shared" si="10"/>
        <v>0.6333333333333333</v>
      </c>
      <c r="O36" s="6">
        <f t="shared" si="10"/>
        <v>0.6333333333333333</v>
      </c>
      <c r="P36" s="6">
        <f t="shared" si="10"/>
        <v>0.6666666666666667</v>
      </c>
      <c r="Q36" s="6">
        <f t="shared" si="10"/>
        <v>0.6666666666666667</v>
      </c>
      <c r="R36" s="6">
        <f t="shared" si="10"/>
        <v>0.7</v>
      </c>
      <c r="S36" s="6">
        <f t="shared" si="10"/>
        <v>0.8</v>
      </c>
    </row>
    <row r="37" spans="1:20" ht="15">
      <c r="A37" s="7" t="s">
        <v>10</v>
      </c>
      <c r="B37" s="4">
        <f>LN(B36/B35)</f>
        <v>-1.1895840668738367</v>
      </c>
      <c r="C37" s="4">
        <f aca="true" t="shared" si="11" ref="C37:S37">LN(C36/C35)</f>
        <v>-0.6931471805599451</v>
      </c>
      <c r="D37" s="4">
        <f t="shared" si="11"/>
        <v>-0.4054651081081643</v>
      </c>
      <c r="E37" s="4">
        <f t="shared" si="11"/>
        <v>-0.26826398659467926</v>
      </c>
      <c r="F37" s="4">
        <f t="shared" si="11"/>
        <v>-0.13353139262452263</v>
      </c>
      <c r="G37" s="4">
        <f t="shared" si="11"/>
        <v>-0.13353139262452263</v>
      </c>
      <c r="H37" s="4">
        <f t="shared" si="11"/>
        <v>0</v>
      </c>
      <c r="I37" s="4">
        <f t="shared" si="11"/>
        <v>0</v>
      </c>
      <c r="J37" s="4">
        <f t="shared" si="11"/>
        <v>0.13353139262452257</v>
      </c>
      <c r="K37" s="4">
        <f t="shared" si="11"/>
        <v>0.13353139262452257</v>
      </c>
      <c r="L37" s="4">
        <f t="shared" si="11"/>
        <v>0.26826398659467937</v>
      </c>
      <c r="M37" s="4">
        <f t="shared" si="11"/>
        <v>0.4054651081081642</v>
      </c>
      <c r="N37" s="4">
        <f t="shared" si="11"/>
        <v>0.5465437063680699</v>
      </c>
      <c r="O37" s="4">
        <f t="shared" si="11"/>
        <v>0.5465437063680699</v>
      </c>
      <c r="P37" s="4">
        <f t="shared" si="11"/>
        <v>0.6931471805599455</v>
      </c>
      <c r="Q37" s="4">
        <f t="shared" si="11"/>
        <v>0.6931471805599455</v>
      </c>
      <c r="R37" s="4">
        <f t="shared" si="11"/>
        <v>0.8472978603872037</v>
      </c>
      <c r="S37" s="4">
        <f t="shared" si="11"/>
        <v>1.3862943611198906</v>
      </c>
      <c r="T37" s="13" t="s">
        <v>16</v>
      </c>
    </row>
    <row r="38" spans="1:20" ht="17.25">
      <c r="A38" s="7" t="s">
        <v>14</v>
      </c>
      <c r="B38" s="4">
        <f>B37^2</f>
        <v>1.4151102521600967</v>
      </c>
      <c r="C38" s="4">
        <f aca="true" t="shared" si="12" ref="C38:S38">C37^2</f>
        <v>0.4804530139182011</v>
      </c>
      <c r="D38" s="4">
        <f t="shared" si="12"/>
        <v>0.16440195389316534</v>
      </c>
      <c r="E38" s="4">
        <f t="shared" si="12"/>
        <v>0.07196556650367025</v>
      </c>
      <c r="F38" s="4">
        <f t="shared" si="12"/>
        <v>0.017830632816244415</v>
      </c>
      <c r="G38" s="4">
        <f t="shared" si="12"/>
        <v>0.017830632816244415</v>
      </c>
      <c r="H38" s="4">
        <f t="shared" si="12"/>
        <v>0</v>
      </c>
      <c r="I38" s="4">
        <f t="shared" si="12"/>
        <v>0</v>
      </c>
      <c r="J38" s="4">
        <f t="shared" si="12"/>
        <v>0.0178306328162444</v>
      </c>
      <c r="K38" s="4">
        <f t="shared" si="12"/>
        <v>0.0178306328162444</v>
      </c>
      <c r="L38" s="4">
        <f t="shared" si="12"/>
        <v>0.07196556650367031</v>
      </c>
      <c r="M38" s="4">
        <f t="shared" si="12"/>
        <v>0.1644019538931653</v>
      </c>
      <c r="N38" s="4">
        <f t="shared" si="12"/>
        <v>0.29871002297054705</v>
      </c>
      <c r="O38" s="4">
        <f t="shared" si="12"/>
        <v>0.29871002297054705</v>
      </c>
      <c r="P38" s="4">
        <f t="shared" si="12"/>
        <v>0.4804530139182017</v>
      </c>
      <c r="Q38" s="4">
        <f t="shared" si="12"/>
        <v>0.4804530139182017</v>
      </c>
      <c r="R38" s="4">
        <f t="shared" si="12"/>
        <v>0.7179136642167333</v>
      </c>
      <c r="S38" s="4">
        <f t="shared" si="12"/>
        <v>1.9218120556728056</v>
      </c>
      <c r="T38" s="15">
        <f>SUM(B38:S38)</f>
        <v>6.637672631803982</v>
      </c>
    </row>
    <row r="39" spans="1:2" ht="15">
      <c r="A39" s="7" t="s">
        <v>13</v>
      </c>
      <c r="B39" s="4">
        <f>SUM(B37:S37)/18</f>
        <v>0.15723570821829685</v>
      </c>
    </row>
    <row r="40" spans="1:2" ht="18">
      <c r="A40" s="7" t="s">
        <v>17</v>
      </c>
      <c r="B40" s="1">
        <f>(T38-18*(B39^2))/17</f>
        <v>0.3642739652296243</v>
      </c>
    </row>
    <row r="41" spans="1:2" ht="18">
      <c r="A41" s="8" t="s">
        <v>18</v>
      </c>
      <c r="B41" s="1">
        <f>SQRT((1+AA4/2.89)/(1-AA4*B40/8.35))</f>
        <v>1.1264171226330633</v>
      </c>
    </row>
    <row r="42" spans="1:19" ht="33">
      <c r="A42" s="17" t="s">
        <v>21</v>
      </c>
      <c r="B42" s="15">
        <f>($B$41*B37)+$Z$4</f>
        <v>-1.4881939620591846</v>
      </c>
      <c r="C42" s="15">
        <f aca="true" t="shared" si="13" ref="C42:S42">($B$41*C37)+$Z$4</f>
        <v>-0.9289989530085739</v>
      </c>
      <c r="D42" s="15">
        <f t="shared" si="13"/>
        <v>-0.6049489407243226</v>
      </c>
      <c r="E42" s="15">
        <f t="shared" si="13"/>
        <v>-0.45040324820707345</v>
      </c>
      <c r="F42" s="15">
        <f t="shared" si="13"/>
        <v>-0.29863814738232086</v>
      </c>
      <c r="G42" s="15">
        <f t="shared" si="13"/>
        <v>-0.29863814738232086</v>
      </c>
      <c r="H42" s="15">
        <f t="shared" si="13"/>
        <v>-0.1482261003210202</v>
      </c>
      <c r="I42" s="15">
        <f t="shared" si="13"/>
        <v>-0.1482261003210202</v>
      </c>
      <c r="J42" s="15">
        <f t="shared" si="13"/>
        <v>0.002185946740280359</v>
      </c>
      <c r="K42" s="15">
        <f t="shared" si="13"/>
        <v>0.002185946740280359</v>
      </c>
      <c r="L42" s="15">
        <f t="shared" si="13"/>
        <v>0.15395104756503317</v>
      </c>
      <c r="M42" s="15">
        <f t="shared" si="13"/>
        <v>0.308496740082282</v>
      </c>
      <c r="N42" s="15">
        <f t="shared" si="13"/>
        <v>0.4674100887993109</v>
      </c>
      <c r="O42" s="15">
        <f t="shared" si="13"/>
        <v>0.4674100887993109</v>
      </c>
      <c r="P42" s="15">
        <f t="shared" si="13"/>
        <v>0.6325467523665339</v>
      </c>
      <c r="Q42" s="15">
        <f t="shared" si="13"/>
        <v>0.6325467523665339</v>
      </c>
      <c r="R42" s="15">
        <f t="shared" si="13"/>
        <v>0.8061847175894846</v>
      </c>
      <c r="S42" s="15">
        <f t="shared" si="13"/>
        <v>1.4133196050540877</v>
      </c>
    </row>
    <row r="43" spans="1:2" ht="18">
      <c r="A43" s="11" t="s">
        <v>22</v>
      </c>
      <c r="B43" s="12">
        <f>SUM(B42:S42)</f>
        <v>0.519964086697302</v>
      </c>
    </row>
    <row r="44" spans="1:6" ht="15">
      <c r="A44" s="28" t="s">
        <v>23</v>
      </c>
      <c r="B44" s="29"/>
      <c r="C44" s="29"/>
      <c r="D44" s="29"/>
      <c r="E44" s="29"/>
      <c r="F44" s="29"/>
    </row>
    <row r="45" spans="1:6" ht="15">
      <c r="A45" s="29"/>
      <c r="B45" s="30"/>
      <c r="C45" s="30"/>
      <c r="D45" s="30"/>
      <c r="E45" s="30"/>
      <c r="F45" s="30"/>
    </row>
    <row r="46" spans="1:19" ht="63">
      <c r="A46" s="17" t="s">
        <v>26</v>
      </c>
      <c r="B46" s="18">
        <f>$B$41/SQRT(30*B35*B36)</f>
        <v>0.48623580165656183</v>
      </c>
      <c r="C46" s="18">
        <f aca="true" t="shared" si="14" ref="C46:S46">$B$41/SQRT(30*C35*C36)</f>
        <v>0.4362594756840731</v>
      </c>
      <c r="D46" s="18">
        <f t="shared" si="14"/>
        <v>0.41979087620454103</v>
      </c>
      <c r="E46" s="18">
        <f t="shared" si="14"/>
        <v>0.41501494289637114</v>
      </c>
      <c r="F46" s="18">
        <f t="shared" si="14"/>
        <v>0.41222645705553124</v>
      </c>
      <c r="G46" s="18">
        <f t="shared" si="14"/>
        <v>0.41222645705553124</v>
      </c>
      <c r="H46" s="18">
        <f t="shared" si="14"/>
        <v>0.4113093781507945</v>
      </c>
      <c r="I46" s="18">
        <f t="shared" si="14"/>
        <v>0.4113093781507945</v>
      </c>
      <c r="J46" s="18">
        <f t="shared" si="14"/>
        <v>0.41222645705553124</v>
      </c>
      <c r="K46" s="18">
        <f t="shared" si="14"/>
        <v>0.41222645705553124</v>
      </c>
      <c r="L46" s="18">
        <f t="shared" si="14"/>
        <v>0.4150149428963712</v>
      </c>
      <c r="M46" s="18">
        <f t="shared" si="14"/>
        <v>0.41979087620454103</v>
      </c>
      <c r="N46" s="18">
        <f t="shared" si="14"/>
        <v>0.4267629689859981</v>
      </c>
      <c r="O46" s="18">
        <f t="shared" si="14"/>
        <v>0.4267629689859981</v>
      </c>
      <c r="P46" s="18">
        <f t="shared" si="14"/>
        <v>0.4362594756840731</v>
      </c>
      <c r="Q46" s="18">
        <f t="shared" si="14"/>
        <v>0.4362594756840731</v>
      </c>
      <c r="R46" s="18">
        <f t="shared" si="14"/>
        <v>0.4487753236717218</v>
      </c>
      <c r="S46" s="18">
        <f t="shared" si="14"/>
        <v>0.5141367226884931</v>
      </c>
    </row>
  </sheetData>
  <sheetProtection/>
  <mergeCells count="3">
    <mergeCell ref="A44:F45"/>
    <mergeCell ref="B1:C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Igor</cp:lastModifiedBy>
  <dcterms:created xsi:type="dcterms:W3CDTF">2015-03-16T08:55:00Z</dcterms:created>
  <dcterms:modified xsi:type="dcterms:W3CDTF">2016-11-03T18:57:18Z</dcterms:modified>
  <cp:category/>
  <cp:version/>
  <cp:contentType/>
  <cp:contentStatus/>
</cp:coreProperties>
</file>