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53B136E5-CA14-42B4-90DB-1095BD3AC9A1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79021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" i="1"/>
  <c r="I3" i="1"/>
  <c r="K3" i="1" s="1"/>
  <c r="L3" i="1" s="1"/>
  <c r="I4" i="1"/>
  <c r="K4" i="1" s="1"/>
  <c r="L4" i="1" s="1"/>
  <c r="I5" i="1"/>
  <c r="K5" i="1" s="1"/>
  <c r="L5" i="1" s="1"/>
  <c r="I6" i="1"/>
  <c r="K6" i="1" s="1"/>
  <c r="L6" i="1" s="1"/>
  <c r="I7" i="1"/>
  <c r="K7" i="1" s="1"/>
  <c r="L7" i="1" s="1"/>
  <c r="I8" i="1"/>
  <c r="K8" i="1" s="1"/>
  <c r="L8" i="1" s="1"/>
  <c r="I9" i="1"/>
  <c r="K9" i="1" s="1"/>
  <c r="L9" i="1" s="1"/>
  <c r="I10" i="1"/>
  <c r="K10" i="1" s="1"/>
  <c r="L10" i="1" s="1"/>
  <c r="I11" i="1"/>
  <c r="K11" i="1" s="1"/>
  <c r="L11" i="1" s="1"/>
  <c r="I12" i="1"/>
  <c r="K12" i="1" s="1"/>
  <c r="L12" i="1" s="1"/>
  <c r="I13" i="1"/>
  <c r="K13" i="1" s="1"/>
  <c r="L13" i="1" s="1"/>
  <c r="I14" i="1"/>
  <c r="K14" i="1" s="1"/>
  <c r="L14" i="1" s="1"/>
  <c r="I15" i="1"/>
  <c r="K15" i="1" s="1"/>
  <c r="L15" i="1" s="1"/>
  <c r="I16" i="1"/>
  <c r="K16" i="1" s="1"/>
  <c r="L16" i="1" s="1"/>
  <c r="I17" i="1"/>
  <c r="K17" i="1" s="1"/>
  <c r="L17" i="1" s="1"/>
  <c r="I18" i="1"/>
  <c r="K18" i="1" s="1"/>
  <c r="L18" i="1" s="1"/>
  <c r="I19" i="1"/>
  <c r="K19" i="1" s="1"/>
  <c r="L19" i="1" s="1"/>
  <c r="I20" i="1"/>
  <c r="K20" i="1" s="1"/>
  <c r="L20" i="1" s="1"/>
  <c r="I21" i="1"/>
  <c r="K21" i="1" s="1"/>
  <c r="L21" i="1" s="1"/>
  <c r="I2" i="1"/>
  <c r="K2" i="1" s="1"/>
  <c r="L2" i="1" s="1"/>
  <c r="E2" i="1"/>
  <c r="E11" i="1"/>
  <c r="E13" i="1"/>
  <c r="E4" i="1"/>
  <c r="E17" i="1"/>
  <c r="E15" i="1"/>
  <c r="E9" i="1"/>
  <c r="E18" i="1"/>
  <c r="E19" i="1"/>
  <c r="E12" i="1"/>
  <c r="E3" i="1"/>
  <c r="E16" i="1"/>
  <c r="E5" i="1"/>
  <c r="E6" i="1"/>
  <c r="E14" i="1"/>
  <c r="E7" i="1"/>
  <c r="E8" i="1"/>
  <c r="E21" i="1"/>
  <c r="E20" i="1"/>
  <c r="E10" i="1"/>
  <c r="E22" i="1" l="1"/>
  <c r="F11" i="1" s="1"/>
  <c r="F3" i="1"/>
  <c r="F7" i="1"/>
  <c r="F15" i="1"/>
  <c r="F19" i="1"/>
  <c r="F6" i="1"/>
  <c r="F14" i="1"/>
  <c r="F18" i="1"/>
  <c r="F5" i="1"/>
  <c r="F13" i="1"/>
  <c r="F17" i="1"/>
  <c r="F21" i="1"/>
  <c r="F8" i="1"/>
  <c r="F12" i="1"/>
  <c r="F16" i="1"/>
  <c r="F2" i="1"/>
  <c r="G2" i="1" s="1"/>
  <c r="F20" i="1" l="1"/>
  <c r="F4" i="1"/>
  <c r="F9" i="1"/>
  <c r="F10" i="1"/>
  <c r="G3" i="1"/>
  <c r="H2" i="1"/>
  <c r="M2" i="1" s="1"/>
  <c r="H3" i="1" l="1"/>
  <c r="M3" i="1" s="1"/>
  <c r="G4" i="1"/>
  <c r="G5" i="1" l="1"/>
  <c r="H4" i="1"/>
  <c r="M4" i="1" s="1"/>
  <c r="G6" i="1" l="1"/>
  <c r="H5" i="1"/>
  <c r="M5" i="1" s="1"/>
  <c r="G7" i="1" l="1"/>
  <c r="H6" i="1"/>
  <c r="M6" i="1" s="1"/>
  <c r="G8" i="1" l="1"/>
  <c r="H7" i="1"/>
  <c r="M7" i="1" s="1"/>
  <c r="G9" i="1" l="1"/>
  <c r="H8" i="1"/>
  <c r="M8" i="1" s="1"/>
  <c r="G10" i="1" l="1"/>
  <c r="H9" i="1"/>
  <c r="M9" i="1" s="1"/>
  <c r="G11" i="1" l="1"/>
  <c r="H10" i="1"/>
  <c r="M10" i="1" s="1"/>
  <c r="G12" i="1" l="1"/>
  <c r="H11" i="1"/>
  <c r="M11" i="1" s="1"/>
  <c r="G13" i="1" l="1"/>
  <c r="H12" i="1"/>
  <c r="M12" i="1" s="1"/>
  <c r="G14" i="1" l="1"/>
  <c r="H13" i="1"/>
  <c r="M13" i="1" s="1"/>
  <c r="G15" i="1" l="1"/>
  <c r="H14" i="1"/>
  <c r="M14" i="1" s="1"/>
  <c r="G16" i="1" l="1"/>
  <c r="H15" i="1"/>
  <c r="M15" i="1" s="1"/>
  <c r="G17" i="1" l="1"/>
  <c r="H16" i="1"/>
  <c r="M16" i="1" s="1"/>
  <c r="G18" i="1" l="1"/>
  <c r="H17" i="1"/>
  <c r="M17" i="1" s="1"/>
  <c r="G19" i="1" l="1"/>
  <c r="H18" i="1"/>
  <c r="M18" i="1" s="1"/>
  <c r="G20" i="1" l="1"/>
  <c r="H19" i="1"/>
  <c r="M19" i="1" s="1"/>
  <c r="G21" i="1" l="1"/>
  <c r="H21" i="1" s="1"/>
  <c r="M21" i="1" s="1"/>
  <c r="H20" i="1"/>
  <c r="M20" i="1" s="1"/>
</calcChain>
</file>

<file path=xl/sharedStrings.xml><?xml version="1.0" encoding="utf-8"?>
<sst xmlns="http://schemas.openxmlformats.org/spreadsheetml/2006/main" count="34" uniqueCount="34">
  <si>
    <t>Наименование</t>
  </si>
  <si>
    <t>Январь</t>
  </si>
  <si>
    <t>Февраль</t>
  </si>
  <si>
    <t>Март</t>
  </si>
  <si>
    <t>Товар 1</t>
  </si>
  <si>
    <t>Товар 2</t>
  </si>
  <si>
    <t>Товар 3</t>
  </si>
  <si>
    <t>Товар 4</t>
  </si>
  <si>
    <t>Товар 5</t>
  </si>
  <si>
    <t>Товар 6</t>
  </si>
  <si>
    <t>Товар 7</t>
  </si>
  <si>
    <t>Товар 8</t>
  </si>
  <si>
    <t>Товар 9</t>
  </si>
  <si>
    <t>Товар 10</t>
  </si>
  <si>
    <t>Товар 11</t>
  </si>
  <si>
    <t>Товар 12</t>
  </si>
  <si>
    <t>Товар 13</t>
  </si>
  <si>
    <t>Товар 14</t>
  </si>
  <si>
    <t>Товар 15</t>
  </si>
  <si>
    <t>Товар 16</t>
  </si>
  <si>
    <t>Товар 17</t>
  </si>
  <si>
    <t>Товар 18</t>
  </si>
  <si>
    <t>Товар 19</t>
  </si>
  <si>
    <t>Товар 20</t>
  </si>
  <si>
    <t>Итого</t>
  </si>
  <si>
    <t>р</t>
  </si>
  <si>
    <t>р+н</t>
  </si>
  <si>
    <t>АВС</t>
  </si>
  <si>
    <t>Cтандотклон</t>
  </si>
  <si>
    <t>СРЗНАЧ</t>
  </si>
  <si>
    <t>КВ</t>
  </si>
  <si>
    <t>XYZ</t>
  </si>
  <si>
    <t>ABC-XYZ</t>
  </si>
  <si>
    <t>Зробити висновок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</si>
</sst>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3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indent="1"/>
    </xf>
    <xf numFmtId="0" fontId="1" fillId="0" borderId="5" xfId="0" applyFont="1" applyFill="1" applyBorder="1" applyAlignment="1">
      <alignment horizontal="right" vertical="center"/>
    </xf>
    <xf numFmtId="0" fontId="0" fillId="0" borderId="0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2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Товар 2</c:v>
                </c:pt>
              </c:strCache>
            </c:strRef>
          </c:tx>
          <c:marker>
            <c:symbol val="none"/>
          </c:marker>
          <c:val>
            <c:numRef>
              <c:f>Лист1!$B$2:$D$2</c:f>
              <c:numCache>
                <c:formatCode>General</c:formatCode>
                <c:ptCount val="3"/>
                <c:pt idx="0">
                  <c:v>635323</c:v>
                </c:pt>
                <c:pt idx="1">
                  <c:v>640323</c:v>
                </c:pt>
                <c:pt idx="2">
                  <c:v>643923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51-4C86-8A58-0570303A6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67136"/>
        <c:axId val="38277120"/>
      </c:lineChart>
      <c:catAx>
        <c:axId val="38267136"/>
        <c:scaling>
          <c:orientation val="minMax"/>
        </c:scaling>
        <c:delete val="0"/>
        <c:axPos val="b"/>
        <c:majorTickMark val="out"/>
        <c:minorTickMark val="none"/>
        <c:tickLblPos val="nextTo"/>
        <c:crossAx val="38277120"/>
        <c:crosses val="autoZero"/>
        <c:auto val="1"/>
        <c:lblAlgn val="ctr"/>
        <c:lblOffset val="100"/>
        <c:noMultiLvlLbl val="0"/>
      </c:catAx>
      <c:valAx>
        <c:axId val="3827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67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Лист1!$A$16</c:f>
              <c:strCache>
                <c:ptCount val="1"/>
                <c:pt idx="0">
                  <c:v>Товар 13</c:v>
                </c:pt>
              </c:strCache>
            </c:strRef>
          </c:tx>
          <c:marker>
            <c:symbol val="none"/>
          </c:marker>
          <c:val>
            <c:numRef>
              <c:f>Лист1!$B$16:$D$16</c:f>
              <c:numCache>
                <c:formatCode>General</c:formatCode>
                <c:ptCount val="3"/>
                <c:pt idx="0">
                  <c:v>23405</c:v>
                </c:pt>
                <c:pt idx="1">
                  <c:v>0</c:v>
                </c:pt>
                <c:pt idx="2">
                  <c:v>35452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B6-4D63-9911-F802C8480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409024"/>
        <c:axId val="91120000"/>
      </c:lineChart>
      <c:catAx>
        <c:axId val="9140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91120000"/>
        <c:crosses val="autoZero"/>
        <c:auto val="1"/>
        <c:lblAlgn val="ctr"/>
        <c:lblOffset val="100"/>
        <c:noMultiLvlLbl val="0"/>
      </c:catAx>
      <c:valAx>
        <c:axId val="9112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40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209550</xdr:colOff>
      <xdr:row>0</xdr:row>
      <xdr:rowOff>142875</xdr:rowOff>
    </xdr:from>
    <xdr:to>
      <xdr:col>19</xdr:col>
      <xdr:colOff>285750</xdr:colOff>
      <xdr:row>11</xdr:row>
      <xdr:rowOff>19050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285750</xdr:colOff>
      <xdr:row>12</xdr:row>
      <xdr:rowOff>0</xdr:rowOff>
    </xdr:from>
    <xdr:to>
      <xdr:col>19</xdr:col>
      <xdr:colOff>95250</xdr:colOff>
      <xdr:row>19</xdr:row>
      <xdr:rowOff>142875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H26" sqref="H26"/>
    </sheetView>
  </sheetViews>
  <sheetFormatPr defaultRowHeight="15" x14ac:dyDescent="0.25"/>
  <cols>
    <col min="1" max="1" width="15.5703125" bestFit="1" customWidth="1"/>
    <col min="2" max="2" width="8.140625" bestFit="1" customWidth="1"/>
    <col min="9" max="9" width="13.85546875" bestFit="1" customWidth="1"/>
    <col min="13" max="13" width="10.85546875" bestFit="1" customWidth="1"/>
  </cols>
  <sheetData>
    <row r="1" spans="1:13" ht="16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6" t="s">
        <v>24</v>
      </c>
      <c r="F1" s="6" t="s">
        <v>25</v>
      </c>
      <c r="G1" s="6" t="s">
        <v>26</v>
      </c>
      <c r="H1" s="6" t="s">
        <v>27</v>
      </c>
      <c r="I1" s="6" t="s">
        <v>28</v>
      </c>
      <c r="J1" s="6" t="s">
        <v>29</v>
      </c>
      <c r="K1" s="6" t="s">
        <v>30</v>
      </c>
      <c r="L1" s="6" t="s">
        <v>31</v>
      </c>
      <c r="M1" s="6" t="s">
        <v>32</v>
      </c>
    </row>
    <row r="2" spans="1:13" ht="16.5" thickBot="1" x14ac:dyDescent="0.3">
      <c r="A2" s="3" t="s">
        <v>5</v>
      </c>
      <c r="B2" s="4">
        <v>635323</v>
      </c>
      <c r="C2" s="4">
        <v>640323</v>
      </c>
      <c r="D2" s="5">
        <v>643923</v>
      </c>
      <c r="E2">
        <f t="shared" ref="E2:E21" si="0">SUM(B2:D2)</f>
        <v>1919569</v>
      </c>
      <c r="F2">
        <f>E2/$E$22</f>
        <v>0.24172406593597559</v>
      </c>
      <c r="G2">
        <f>F2</f>
        <v>0.24172406593597559</v>
      </c>
      <c r="H2" t="str">
        <f>IF(G2&lt;0.8,"А",IF(G2&lt;0.95,"B","C"))</f>
        <v>А</v>
      </c>
      <c r="I2">
        <f>STDEVPA(B2:D2)</f>
        <v>3526.4083081168515</v>
      </c>
      <c r="J2">
        <f>AVERAGE(B2:D2)</f>
        <v>639856.33333333337</v>
      </c>
      <c r="K2">
        <f>I2/J2</f>
        <v>5.5112501422718086E-3</v>
      </c>
      <c r="L2" t="str">
        <f>IF(K2&lt;0.1,"Х",IF(K2&lt;0.25,"Y","Z"))</f>
        <v>Х</v>
      </c>
      <c r="M2" s="9" t="str">
        <f>H2&amp;L2</f>
        <v>АХ</v>
      </c>
    </row>
    <row r="3" spans="1:13" ht="16.5" thickBot="1" x14ac:dyDescent="0.3">
      <c r="A3" s="3" t="s">
        <v>15</v>
      </c>
      <c r="B3" s="4">
        <v>609721</v>
      </c>
      <c r="C3" s="4">
        <v>609105</v>
      </c>
      <c r="D3" s="4">
        <v>611301</v>
      </c>
      <c r="E3">
        <f t="shared" si="0"/>
        <v>1830127</v>
      </c>
      <c r="F3">
        <f t="shared" ref="F3:F21" si="1">E3/$E$22</f>
        <v>0.23046097307218921</v>
      </c>
      <c r="G3">
        <f>G2+F3</f>
        <v>0.47218503900816478</v>
      </c>
      <c r="H3" t="str">
        <f t="shared" ref="H3:H21" si="2">IF(G3&lt;0.8,"А",IF(G3&lt;0.95,"B","C"))</f>
        <v>А</v>
      </c>
      <c r="I3">
        <f t="shared" ref="I3:I21" si="3">STDEVPA(B3:D3)</f>
        <v>924.85866788150702</v>
      </c>
      <c r="J3">
        <f t="shared" ref="J3:J21" si="4">AVERAGE(B3:D3)</f>
        <v>610042.33333333337</v>
      </c>
      <c r="K3">
        <f t="shared" ref="K3:K21" si="5">I3/J3</f>
        <v>1.5160565379585794E-3</v>
      </c>
      <c r="L3" t="str">
        <f t="shared" ref="L3:L21" si="6">IF(K3&lt;0.1,"Х",IF(K3&lt;0.25,"Y","Z"))</f>
        <v>Х</v>
      </c>
      <c r="M3" s="9" t="str">
        <f t="shared" ref="M3:M21" si="7">H3&amp;L3</f>
        <v>АХ</v>
      </c>
    </row>
    <row r="4" spans="1:13" ht="16.5" thickBot="1" x14ac:dyDescent="0.3">
      <c r="A4" s="3" t="s">
        <v>8</v>
      </c>
      <c r="B4" s="4">
        <v>482954</v>
      </c>
      <c r="C4" s="4">
        <v>484201</v>
      </c>
      <c r="D4" s="4">
        <v>485601</v>
      </c>
      <c r="E4">
        <f t="shared" si="0"/>
        <v>1452756</v>
      </c>
      <c r="F4">
        <f t="shared" si="1"/>
        <v>0.18294006994949602</v>
      </c>
      <c r="G4">
        <f t="shared" ref="G4:G21" si="8">G3+F4</f>
        <v>0.65512510895766085</v>
      </c>
      <c r="H4" t="str">
        <f t="shared" si="2"/>
        <v>А</v>
      </c>
      <c r="I4">
        <f t="shared" si="3"/>
        <v>1081.2347879469412</v>
      </c>
      <c r="J4">
        <f t="shared" si="4"/>
        <v>484252</v>
      </c>
      <c r="K4">
        <f t="shared" si="5"/>
        <v>2.2327936445217392E-3</v>
      </c>
      <c r="L4" t="str">
        <f t="shared" si="6"/>
        <v>Х</v>
      </c>
      <c r="M4" s="9" t="str">
        <f t="shared" si="7"/>
        <v>АХ</v>
      </c>
    </row>
    <row r="5" spans="1:13" ht="16.5" thickBot="1" x14ac:dyDescent="0.3">
      <c r="A5" s="3" t="s">
        <v>17</v>
      </c>
      <c r="B5" s="4">
        <v>326209</v>
      </c>
      <c r="C5" s="4">
        <v>326155</v>
      </c>
      <c r="D5" s="4">
        <v>326804</v>
      </c>
      <c r="E5">
        <f t="shared" si="0"/>
        <v>979168</v>
      </c>
      <c r="F5">
        <f t="shared" si="1"/>
        <v>0.12330292383050431</v>
      </c>
      <c r="G5">
        <f t="shared" si="8"/>
        <v>0.77842803278816519</v>
      </c>
      <c r="H5" t="str">
        <f t="shared" si="2"/>
        <v>А</v>
      </c>
      <c r="I5">
        <f t="shared" si="3"/>
        <v>294.04119136988652</v>
      </c>
      <c r="J5">
        <f t="shared" si="4"/>
        <v>326389.33333333331</v>
      </c>
      <c r="K5">
        <f t="shared" si="5"/>
        <v>9.0089093404774215E-4</v>
      </c>
      <c r="L5" t="str">
        <f t="shared" si="6"/>
        <v>Х</v>
      </c>
      <c r="M5" s="9" t="str">
        <f t="shared" si="7"/>
        <v>АХ</v>
      </c>
    </row>
    <row r="6" spans="1:13" ht="16.5" thickBot="1" x14ac:dyDescent="0.3">
      <c r="A6" s="3" t="s">
        <v>18</v>
      </c>
      <c r="B6" s="4">
        <v>10184</v>
      </c>
      <c r="C6" s="4">
        <v>189701</v>
      </c>
      <c r="D6" s="4">
        <v>150638</v>
      </c>
      <c r="E6">
        <f t="shared" si="0"/>
        <v>350523</v>
      </c>
      <c r="F6">
        <f t="shared" si="1"/>
        <v>4.4140035999787434E-2</v>
      </c>
      <c r="G6">
        <f t="shared" si="8"/>
        <v>0.82256806878795263</v>
      </c>
      <c r="H6" t="str">
        <f t="shared" si="2"/>
        <v>B</v>
      </c>
      <c r="I6">
        <f t="shared" si="3"/>
        <v>77085.520598877716</v>
      </c>
      <c r="J6">
        <f t="shared" si="4"/>
        <v>116841</v>
      </c>
      <c r="K6">
        <f t="shared" si="5"/>
        <v>0.65974718291419721</v>
      </c>
      <c r="L6" t="str">
        <f t="shared" si="6"/>
        <v>Z</v>
      </c>
      <c r="M6" s="10" t="str">
        <f t="shared" si="7"/>
        <v>BZ</v>
      </c>
    </row>
    <row r="7" spans="1:13" ht="16.5" thickBot="1" x14ac:dyDescent="0.3">
      <c r="A7" s="3" t="s">
        <v>20</v>
      </c>
      <c r="B7" s="4">
        <v>88406</v>
      </c>
      <c r="C7" s="4">
        <v>88422</v>
      </c>
      <c r="D7" s="4">
        <v>88732</v>
      </c>
      <c r="E7">
        <f t="shared" si="0"/>
        <v>265560</v>
      </c>
      <c r="F7">
        <f t="shared" si="1"/>
        <v>3.3440966670100256E-2</v>
      </c>
      <c r="G7">
        <f t="shared" si="8"/>
        <v>0.85600903545805285</v>
      </c>
      <c r="H7" t="str">
        <f t="shared" si="2"/>
        <v>B</v>
      </c>
      <c r="I7">
        <f t="shared" si="3"/>
        <v>150.04888092440632</v>
      </c>
      <c r="J7">
        <f t="shared" si="4"/>
        <v>88520</v>
      </c>
      <c r="K7">
        <f t="shared" si="5"/>
        <v>1.695084511120722E-3</v>
      </c>
      <c r="L7" t="str">
        <f t="shared" si="6"/>
        <v>Х</v>
      </c>
      <c r="M7" s="8" t="str">
        <f t="shared" si="7"/>
        <v>BХ</v>
      </c>
    </row>
    <row r="8" spans="1:13" ht="16.5" thickBot="1" x14ac:dyDescent="0.3">
      <c r="A8" s="3" t="s">
        <v>21</v>
      </c>
      <c r="B8" s="4">
        <v>71958</v>
      </c>
      <c r="C8" s="4">
        <v>55825</v>
      </c>
      <c r="D8" s="4">
        <v>70850</v>
      </c>
      <c r="E8">
        <f t="shared" si="0"/>
        <v>198633</v>
      </c>
      <c r="F8">
        <f t="shared" si="1"/>
        <v>2.5013102623068325E-2</v>
      </c>
      <c r="G8">
        <f t="shared" si="8"/>
        <v>0.88102213808112118</v>
      </c>
      <c r="H8" t="str">
        <f t="shared" si="2"/>
        <v>B</v>
      </c>
      <c r="I8">
        <f t="shared" si="3"/>
        <v>7357.928286322629</v>
      </c>
      <c r="J8">
        <f t="shared" si="4"/>
        <v>66211</v>
      </c>
      <c r="K8">
        <f t="shared" si="5"/>
        <v>0.11112848750694944</v>
      </c>
      <c r="L8" t="str">
        <f t="shared" si="6"/>
        <v>Y</v>
      </c>
      <c r="M8" s="11" t="str">
        <f t="shared" si="7"/>
        <v>BY</v>
      </c>
    </row>
    <row r="9" spans="1:13" ht="16.5" thickBot="1" x14ac:dyDescent="0.3">
      <c r="A9" s="3" t="s">
        <v>11</v>
      </c>
      <c r="B9" s="4">
        <v>99954</v>
      </c>
      <c r="C9" s="4">
        <v>11048</v>
      </c>
      <c r="D9" s="4">
        <v>75419</v>
      </c>
      <c r="E9">
        <f t="shared" si="0"/>
        <v>186421</v>
      </c>
      <c r="F9">
        <f t="shared" si="1"/>
        <v>2.347529163882648E-2</v>
      </c>
      <c r="G9">
        <f t="shared" si="8"/>
        <v>0.90449742971994762</v>
      </c>
      <c r="H9" t="str">
        <f t="shared" si="2"/>
        <v>B</v>
      </c>
      <c r="I9">
        <f t="shared" si="3"/>
        <v>37490.545033233233</v>
      </c>
      <c r="J9">
        <f t="shared" si="4"/>
        <v>62140.333333333336</v>
      </c>
      <c r="K9">
        <f t="shared" si="5"/>
        <v>0.60332062964848221</v>
      </c>
      <c r="L9" t="str">
        <f t="shared" si="6"/>
        <v>Z</v>
      </c>
      <c r="M9" s="10" t="str">
        <f t="shared" si="7"/>
        <v>BZ</v>
      </c>
    </row>
    <row r="10" spans="1:13" ht="16.5" thickBot="1" x14ac:dyDescent="0.3">
      <c r="A10" s="3" t="s">
        <v>4</v>
      </c>
      <c r="B10" s="4">
        <v>0</v>
      </c>
      <c r="C10" s="4">
        <v>0</v>
      </c>
      <c r="D10" s="4">
        <v>154321</v>
      </c>
      <c r="E10">
        <f t="shared" si="0"/>
        <v>154321</v>
      </c>
      <c r="F10">
        <f t="shared" si="1"/>
        <v>1.9433060014672925E-2</v>
      </c>
      <c r="G10">
        <f t="shared" si="8"/>
        <v>0.92393048973462055</v>
      </c>
      <c r="H10" t="str">
        <f t="shared" si="2"/>
        <v>B</v>
      </c>
      <c r="I10">
        <f t="shared" si="3"/>
        <v>72747.617052992806</v>
      </c>
      <c r="J10">
        <f t="shared" si="4"/>
        <v>51440.333333333336</v>
      </c>
      <c r="K10">
        <f t="shared" si="5"/>
        <v>1.4142135623730951</v>
      </c>
      <c r="L10" t="str">
        <f t="shared" si="6"/>
        <v>Z</v>
      </c>
      <c r="M10" s="10" t="str">
        <f t="shared" si="7"/>
        <v>BZ</v>
      </c>
    </row>
    <row r="11" spans="1:13" ht="16.5" thickBot="1" x14ac:dyDescent="0.3">
      <c r="A11" s="3" t="s">
        <v>6</v>
      </c>
      <c r="B11" s="4">
        <v>35604</v>
      </c>
      <c r="C11" s="4">
        <v>49526</v>
      </c>
      <c r="D11" s="4">
        <v>42989</v>
      </c>
      <c r="E11">
        <f t="shared" si="0"/>
        <v>128119</v>
      </c>
      <c r="F11">
        <f t="shared" si="1"/>
        <v>1.6133541229125525E-2</v>
      </c>
      <c r="G11">
        <f t="shared" si="8"/>
        <v>0.94006403096374602</v>
      </c>
      <c r="H11" t="str">
        <f t="shared" si="2"/>
        <v>B</v>
      </c>
      <c r="I11">
        <f t="shared" si="3"/>
        <v>5687.1461110902446</v>
      </c>
      <c r="J11">
        <f t="shared" si="4"/>
        <v>42706.333333333336</v>
      </c>
      <c r="K11">
        <f t="shared" si="5"/>
        <v>0.13316868171989113</v>
      </c>
      <c r="L11" t="str">
        <f t="shared" si="6"/>
        <v>Y</v>
      </c>
      <c r="M11" s="11" t="str">
        <f t="shared" si="7"/>
        <v>BY</v>
      </c>
    </row>
    <row r="12" spans="1:13" ht="16.5" thickBot="1" x14ac:dyDescent="0.3">
      <c r="A12" s="3" t="s">
        <v>14</v>
      </c>
      <c r="B12" s="4">
        <v>6460</v>
      </c>
      <c r="C12" s="4">
        <v>6468</v>
      </c>
      <c r="D12" s="4">
        <v>64857</v>
      </c>
      <c r="E12">
        <f t="shared" si="0"/>
        <v>77785</v>
      </c>
      <c r="F12">
        <f t="shared" si="1"/>
        <v>9.7951709309901658E-3</v>
      </c>
      <c r="G12">
        <f t="shared" si="8"/>
        <v>0.94985920189473616</v>
      </c>
      <c r="H12" t="str">
        <f t="shared" si="2"/>
        <v>B</v>
      </c>
      <c r="I12">
        <f t="shared" si="3"/>
        <v>27526.72437630182</v>
      </c>
      <c r="J12">
        <f t="shared" si="4"/>
        <v>25928.333333333332</v>
      </c>
      <c r="K12">
        <f t="shared" si="5"/>
        <v>1.0616465016250622</v>
      </c>
      <c r="L12" t="str">
        <f t="shared" si="6"/>
        <v>Z</v>
      </c>
      <c r="M12" s="10" t="str">
        <f t="shared" si="7"/>
        <v>BZ</v>
      </c>
    </row>
    <row r="13" spans="1:13" ht="16.5" thickBot="1" x14ac:dyDescent="0.3">
      <c r="A13" s="3" t="s">
        <v>7</v>
      </c>
      <c r="B13" s="4">
        <v>25149</v>
      </c>
      <c r="C13" s="4">
        <v>22305</v>
      </c>
      <c r="D13" s="4">
        <v>20203</v>
      </c>
      <c r="E13">
        <f t="shared" si="0"/>
        <v>67657</v>
      </c>
      <c r="F13">
        <f t="shared" si="1"/>
        <v>8.5197901867712488E-3</v>
      </c>
      <c r="G13">
        <f t="shared" si="8"/>
        <v>0.95837899208150745</v>
      </c>
      <c r="H13" t="str">
        <f t="shared" si="2"/>
        <v>C</v>
      </c>
      <c r="I13">
        <f t="shared" si="3"/>
        <v>2026.7559190873369</v>
      </c>
      <c r="J13">
        <f t="shared" si="4"/>
        <v>22552.333333333332</v>
      </c>
      <c r="K13">
        <f t="shared" si="5"/>
        <v>8.9869012182952401E-2</v>
      </c>
      <c r="L13" t="str">
        <f t="shared" si="6"/>
        <v>Х</v>
      </c>
      <c r="M13" s="12" t="str">
        <f t="shared" si="7"/>
        <v>CХ</v>
      </c>
    </row>
    <row r="14" spans="1:13" ht="16.5" thickBot="1" x14ac:dyDescent="0.3">
      <c r="A14" s="3" t="s">
        <v>19</v>
      </c>
      <c r="B14" s="4">
        <v>23145</v>
      </c>
      <c r="C14" s="4">
        <v>23406</v>
      </c>
      <c r="D14" s="4">
        <v>20559</v>
      </c>
      <c r="E14">
        <f t="shared" si="0"/>
        <v>67110</v>
      </c>
      <c r="F14">
        <f t="shared" si="1"/>
        <v>8.4509085450761717E-3</v>
      </c>
      <c r="G14">
        <f t="shared" si="8"/>
        <v>0.96682990062658358</v>
      </c>
      <c r="H14" t="str">
        <f t="shared" si="2"/>
        <v>C</v>
      </c>
      <c r="I14">
        <f t="shared" si="3"/>
        <v>1284.9957198372297</v>
      </c>
      <c r="J14">
        <f t="shared" si="4"/>
        <v>22370</v>
      </c>
      <c r="K14">
        <f t="shared" si="5"/>
        <v>5.744281268829815E-2</v>
      </c>
      <c r="L14" t="str">
        <f t="shared" si="6"/>
        <v>Х</v>
      </c>
      <c r="M14" s="12" t="str">
        <f t="shared" si="7"/>
        <v>CХ</v>
      </c>
    </row>
    <row r="15" spans="1:13" ht="16.5" thickBot="1" x14ac:dyDescent="0.3">
      <c r="A15" s="3" t="s">
        <v>10</v>
      </c>
      <c r="B15" s="4">
        <v>20700</v>
      </c>
      <c r="C15" s="4">
        <v>20700</v>
      </c>
      <c r="D15" s="4">
        <v>20700</v>
      </c>
      <c r="E15">
        <f t="shared" si="0"/>
        <v>62100</v>
      </c>
      <c r="F15">
        <f t="shared" si="1"/>
        <v>7.8200181887830462E-3</v>
      </c>
      <c r="G15">
        <f t="shared" si="8"/>
        <v>0.97464991881536667</v>
      </c>
      <c r="H15" t="str">
        <f t="shared" si="2"/>
        <v>C</v>
      </c>
      <c r="I15">
        <f t="shared" si="3"/>
        <v>0</v>
      </c>
      <c r="J15">
        <f t="shared" si="4"/>
        <v>20700</v>
      </c>
      <c r="K15">
        <f t="shared" si="5"/>
        <v>0</v>
      </c>
      <c r="L15" t="str">
        <f t="shared" si="6"/>
        <v>Х</v>
      </c>
      <c r="M15" s="12" t="str">
        <f t="shared" si="7"/>
        <v>CХ</v>
      </c>
    </row>
    <row r="16" spans="1:13" ht="16.5" thickBot="1" x14ac:dyDescent="0.3">
      <c r="A16" s="3" t="s">
        <v>16</v>
      </c>
      <c r="B16" s="4">
        <v>23405</v>
      </c>
      <c r="C16" s="4">
        <v>0</v>
      </c>
      <c r="D16" s="4">
        <v>35452</v>
      </c>
      <c r="E16">
        <f t="shared" si="0"/>
        <v>58857</v>
      </c>
      <c r="F16">
        <f t="shared" si="1"/>
        <v>7.4116394611465986E-3</v>
      </c>
      <c r="G16">
        <f t="shared" si="8"/>
        <v>0.98206155827651331</v>
      </c>
      <c r="H16" t="str">
        <f t="shared" si="2"/>
        <v>C</v>
      </c>
      <c r="I16">
        <f t="shared" si="3"/>
        <v>14718.727820931626</v>
      </c>
      <c r="J16">
        <f t="shared" si="4"/>
        <v>19619</v>
      </c>
      <c r="K16">
        <f t="shared" si="5"/>
        <v>0.75022823899952218</v>
      </c>
      <c r="L16" t="str">
        <f t="shared" si="6"/>
        <v>Z</v>
      </c>
      <c r="M16" s="13" t="str">
        <f t="shared" si="7"/>
        <v>CZ</v>
      </c>
    </row>
    <row r="17" spans="1:13" ht="16.5" thickBot="1" x14ac:dyDescent="0.3">
      <c r="A17" s="3" t="s">
        <v>9</v>
      </c>
      <c r="B17" s="4">
        <v>18335</v>
      </c>
      <c r="C17" s="4">
        <v>23654</v>
      </c>
      <c r="D17" s="4">
        <v>15187</v>
      </c>
      <c r="E17">
        <f t="shared" si="0"/>
        <v>57176</v>
      </c>
      <c r="F17">
        <f t="shared" si="1"/>
        <v>7.1999574873085259E-3</v>
      </c>
      <c r="G17">
        <f t="shared" si="8"/>
        <v>0.98926151576382182</v>
      </c>
      <c r="H17" t="str">
        <f t="shared" si="2"/>
        <v>C</v>
      </c>
      <c r="I17">
        <f t="shared" si="3"/>
        <v>3494.3089286565501</v>
      </c>
      <c r="J17">
        <f t="shared" si="4"/>
        <v>19058.666666666668</v>
      </c>
      <c r="K17">
        <f t="shared" si="5"/>
        <v>0.18334487872480848</v>
      </c>
      <c r="L17" t="str">
        <f t="shared" si="6"/>
        <v>Y</v>
      </c>
      <c r="M17" s="14" t="str">
        <f t="shared" si="7"/>
        <v>CY</v>
      </c>
    </row>
    <row r="18" spans="1:13" ht="16.5" thickBot="1" x14ac:dyDescent="0.3">
      <c r="A18" s="3" t="s">
        <v>12</v>
      </c>
      <c r="B18" s="4">
        <v>1920</v>
      </c>
      <c r="C18" s="4">
        <v>13405</v>
      </c>
      <c r="D18" s="4">
        <v>14036</v>
      </c>
      <c r="E18">
        <f t="shared" si="0"/>
        <v>29361</v>
      </c>
      <c r="F18">
        <f t="shared" si="1"/>
        <v>3.6973197108028828E-3</v>
      </c>
      <c r="G18">
        <f t="shared" si="8"/>
        <v>0.99295883547462471</v>
      </c>
      <c r="H18" t="str">
        <f t="shared" si="2"/>
        <v>C</v>
      </c>
      <c r="I18">
        <f t="shared" si="3"/>
        <v>5568.7704806955971</v>
      </c>
      <c r="J18">
        <f t="shared" si="4"/>
        <v>9787</v>
      </c>
      <c r="K18">
        <f t="shared" si="5"/>
        <v>0.5689966772959637</v>
      </c>
      <c r="L18" t="str">
        <f t="shared" si="6"/>
        <v>Z</v>
      </c>
      <c r="M18" s="13" t="str">
        <f t="shared" si="7"/>
        <v>CZ</v>
      </c>
    </row>
    <row r="19" spans="1:13" ht="16.5" thickBot="1" x14ac:dyDescent="0.3">
      <c r="A19" s="3" t="s">
        <v>13</v>
      </c>
      <c r="B19" s="4">
        <v>6509</v>
      </c>
      <c r="C19" s="4">
        <v>8079</v>
      </c>
      <c r="D19" s="4">
        <v>7517</v>
      </c>
      <c r="E19">
        <f t="shared" si="0"/>
        <v>22105</v>
      </c>
      <c r="F19">
        <f t="shared" si="1"/>
        <v>2.78359906703783E-3</v>
      </c>
      <c r="G19">
        <f t="shared" si="8"/>
        <v>0.99574243454166256</v>
      </c>
      <c r="H19" t="str">
        <f t="shared" si="2"/>
        <v>C</v>
      </c>
      <c r="I19">
        <f t="shared" si="3"/>
        <v>649.51332207704218</v>
      </c>
      <c r="J19">
        <f t="shared" si="4"/>
        <v>7368.333333333333</v>
      </c>
      <c r="K19">
        <f t="shared" si="5"/>
        <v>8.8149285963860055E-2</v>
      </c>
      <c r="L19" t="str">
        <f t="shared" si="6"/>
        <v>Х</v>
      </c>
      <c r="M19" s="12" t="str">
        <f t="shared" si="7"/>
        <v>CХ</v>
      </c>
    </row>
    <row r="20" spans="1:13" ht="16.5" thickBot="1" x14ac:dyDescent="0.3">
      <c r="A20" s="3" t="s">
        <v>23</v>
      </c>
      <c r="B20" s="4">
        <v>0</v>
      </c>
      <c r="C20" s="4">
        <v>1500</v>
      </c>
      <c r="D20" s="4">
        <v>18000</v>
      </c>
      <c r="E20">
        <f t="shared" si="0"/>
        <v>19500</v>
      </c>
      <c r="F20">
        <f t="shared" si="1"/>
        <v>2.4555612670091693E-3</v>
      </c>
      <c r="G20">
        <f t="shared" si="8"/>
        <v>0.99819799580867175</v>
      </c>
      <c r="H20" t="str">
        <f t="shared" si="2"/>
        <v>C</v>
      </c>
      <c r="I20">
        <f t="shared" si="3"/>
        <v>8154.7532151500454</v>
      </c>
      <c r="J20">
        <f t="shared" si="4"/>
        <v>6500</v>
      </c>
      <c r="K20">
        <f t="shared" si="5"/>
        <v>1.2545774177153917</v>
      </c>
      <c r="L20" t="str">
        <f t="shared" si="6"/>
        <v>Z</v>
      </c>
      <c r="M20" s="13" t="str">
        <f t="shared" si="7"/>
        <v>CZ</v>
      </c>
    </row>
    <row r="21" spans="1:13" ht="16.5" thickBot="1" x14ac:dyDescent="0.3">
      <c r="A21" s="3" t="s">
        <v>22</v>
      </c>
      <c r="B21" s="4">
        <v>6125</v>
      </c>
      <c r="C21" s="4">
        <v>5987</v>
      </c>
      <c r="D21" s="4">
        <v>2198</v>
      </c>
      <c r="E21">
        <f t="shared" si="0"/>
        <v>14310</v>
      </c>
      <c r="F21">
        <f t="shared" si="1"/>
        <v>1.8020041913282673E-3</v>
      </c>
      <c r="G21">
        <f t="shared" si="8"/>
        <v>1</v>
      </c>
      <c r="H21" t="str">
        <f t="shared" si="2"/>
        <v>C</v>
      </c>
      <c r="I21">
        <f t="shared" si="3"/>
        <v>1819.5510435269466</v>
      </c>
      <c r="J21">
        <f t="shared" si="4"/>
        <v>4770</v>
      </c>
      <c r="K21">
        <f t="shared" si="5"/>
        <v>0.38145724182954854</v>
      </c>
      <c r="L21" t="str">
        <f t="shared" si="6"/>
        <v>Z</v>
      </c>
      <c r="M21" s="13" t="str">
        <f t="shared" si="7"/>
        <v>CZ</v>
      </c>
    </row>
    <row r="22" spans="1:13" x14ac:dyDescent="0.25">
      <c r="A22" s="7"/>
      <c r="B22" s="7"/>
      <c r="C22" s="7"/>
      <c r="D22" s="7"/>
      <c r="E22">
        <f>SUM(E2:E21)</f>
        <v>7941158</v>
      </c>
    </row>
    <row r="25" spans="1:13" ht="39" x14ac:dyDescent="0.6">
      <c r="A25" s="15" t="s">
        <v>33</v>
      </c>
      <c r="B25" s="15"/>
      <c r="C25" s="16"/>
      <c r="D25" s="16"/>
      <c r="E25" s="16"/>
    </row>
  </sheetData>
  <sortState ref="A2:E21">
    <sortCondition descending="1" ref="E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2020-03-24T17:06:20Z</dcterms:modified>
</cp:coreProperties>
</file>